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ckjcbs\Documents\mi_support\workshop_automating_analyses_R\"/>
    </mc:Choice>
  </mc:AlternateContent>
  <xr:revisionPtr revIDLastSave="0" documentId="13_ncr:1_{C02EF12C-3E9B-4905-A76B-55D85B910C01}" xr6:coauthVersionLast="47" xr6:coauthVersionMax="47" xr10:uidLastSave="{00000000-0000-0000-0000-000000000000}"/>
  <bookViews>
    <workbookView xWindow="22932" yWindow="-108" windowWidth="23256" windowHeight="13176" xr2:uid="{9CB864B9-F3C2-4852-95FA-D265AB7846E0}"/>
  </bookViews>
  <sheets>
    <sheet name="pertussis_cases" sheetId="1" r:id="rId1"/>
    <sheet name="monthly_table" sheetId="4" r:id="rId2"/>
    <sheet name="yearly_table" sheetId="5" r:id="rId3"/>
    <sheet name="population" sheetId="6" r:id="rId4"/>
  </sheets>
  <definedNames>
    <definedName name="_xlnm._FilterDatabase" localSheetId="1" hidden="1">monthly_table!$I$1:$K$201</definedName>
    <definedName name="_xlnm._FilterDatabase" localSheetId="0" hidden="1">pertussis_cases!$A$1:$Q$203</definedName>
    <definedName name="_xlnm._FilterDatabase" localSheetId="3" hidden="1">population!$A$1:$D$13</definedName>
  </definedNames>
  <calcPr calcId="191029"/>
  <pivotCaches>
    <pivotCache cacheId="0" r:id="rId5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" i="1" l="1"/>
  <c r="Q3" i="1"/>
  <c r="Q4" i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E2" i="4"/>
  <c r="G2" i="4" s="1" a="1"/>
  <c r="G2" i="4" s="1"/>
  <c r="E3" i="4"/>
  <c r="G3" i="4" s="1" a="1"/>
  <c r="G3" i="4" s="1"/>
  <c r="E4" i="4"/>
  <c r="G4" i="4" s="1" a="1"/>
  <c r="G4" i="4" s="1"/>
  <c r="E5" i="4"/>
  <c r="G5" i="4" s="1" a="1"/>
  <c r="G5" i="4" s="1"/>
  <c r="E6" i="4"/>
  <c r="G6" i="4" s="1" a="1"/>
  <c r="G6" i="4" s="1"/>
  <c r="E7" i="4"/>
  <c r="G7" i="4" s="1" a="1"/>
  <c r="G7" i="4" s="1"/>
  <c r="E8" i="4"/>
  <c r="G8" i="4" s="1" a="1"/>
  <c r="G8" i="4" s="1"/>
  <c r="E9" i="4"/>
  <c r="G9" i="4" s="1" a="1"/>
  <c r="G9" i="4" s="1"/>
  <c r="E10" i="4"/>
  <c r="G10" i="4" s="1" a="1"/>
  <c r="G10" i="4" s="1"/>
  <c r="E11" i="4"/>
  <c r="G11" i="4" s="1" a="1"/>
  <c r="G11" i="4" s="1"/>
  <c r="E12" i="4"/>
  <c r="G12" i="4" s="1" a="1"/>
  <c r="G12" i="4" s="1"/>
  <c r="E13" i="4"/>
  <c r="G13" i="4" s="1" a="1"/>
  <c r="G13" i="4" s="1"/>
  <c r="E14" i="4"/>
  <c r="G14" i="4" s="1" a="1"/>
  <c r="G14" i="4" s="1"/>
  <c r="E15" i="4"/>
  <c r="G15" i="4" s="1" a="1"/>
  <c r="G15" i="4" s="1"/>
  <c r="E16" i="4"/>
  <c r="G16" i="4" s="1" a="1"/>
  <c r="G16" i="4" s="1"/>
  <c r="E17" i="4"/>
  <c r="G17" i="4" s="1" a="1"/>
  <c r="G17" i="4" s="1"/>
  <c r="E18" i="4"/>
  <c r="G18" i="4" s="1" a="1"/>
  <c r="G18" i="4" s="1"/>
  <c r="E19" i="4"/>
  <c r="G19" i="4" s="1" a="1"/>
  <c r="G19" i="4" s="1"/>
  <c r="E20" i="4"/>
  <c r="G20" i="4" s="1" a="1"/>
  <c r="G20" i="4" s="1"/>
  <c r="E21" i="4"/>
  <c r="G21" i="4" s="1" a="1"/>
  <c r="G21" i="4" s="1"/>
  <c r="E22" i="4"/>
  <c r="G22" i="4" s="1" a="1"/>
  <c r="G22" i="4" s="1"/>
  <c r="E23" i="4"/>
  <c r="G23" i="4" s="1" a="1"/>
  <c r="G23" i="4" s="1"/>
  <c r="E24" i="4"/>
  <c r="G24" i="4" s="1" a="1"/>
  <c r="G24" i="4" s="1"/>
  <c r="E25" i="4"/>
  <c r="G25" i="4" s="1" a="1"/>
  <c r="G25" i="4" s="1"/>
  <c r="E26" i="4"/>
  <c r="G26" i="4" s="1" a="1"/>
  <c r="G26" i="4" s="1"/>
  <c r="E27" i="4"/>
  <c r="G27" i="4" s="1" a="1"/>
  <c r="G27" i="4" s="1"/>
  <c r="E28" i="4"/>
  <c r="G28" i="4" s="1" a="1"/>
  <c r="G28" i="4" s="1"/>
  <c r="E29" i="4"/>
  <c r="G29" i="4" s="1" a="1"/>
  <c r="G29" i="4" s="1"/>
  <c r="E30" i="4"/>
  <c r="G30" i="4" s="1" a="1"/>
  <c r="G30" i="4" s="1"/>
  <c r="E31" i="4"/>
  <c r="G31" i="4" s="1" a="1"/>
  <c r="G31" i="4" s="1"/>
  <c r="E32" i="4"/>
  <c r="G32" i="4" s="1" a="1"/>
  <c r="G32" i="4" s="1"/>
  <c r="E33" i="4"/>
  <c r="G33" i="4" s="1" a="1"/>
  <c r="G33" i="4" s="1"/>
  <c r="E34" i="4"/>
  <c r="G34" i="4" s="1" a="1"/>
  <c r="G34" i="4" s="1"/>
  <c r="E35" i="4"/>
  <c r="G35" i="4" s="1" a="1"/>
  <c r="G35" i="4" s="1"/>
  <c r="E36" i="4"/>
  <c r="G36" i="4" s="1" a="1"/>
  <c r="G36" i="4" s="1"/>
  <c r="E37" i="4"/>
  <c r="G37" i="4" s="1" a="1"/>
  <c r="G37" i="4" s="1"/>
  <c r="E38" i="4"/>
  <c r="G38" i="4" s="1" a="1"/>
  <c r="G38" i="4" s="1"/>
  <c r="E39" i="4"/>
  <c r="G39" i="4" s="1" a="1"/>
  <c r="G39" i="4" s="1"/>
  <c r="E40" i="4"/>
  <c r="G40" i="4" s="1" a="1"/>
  <c r="G40" i="4" s="1"/>
  <c r="E41" i="4"/>
  <c r="G41" i="4" s="1" a="1"/>
  <c r="G41" i="4" s="1"/>
  <c r="E42" i="4"/>
  <c r="G42" i="4" s="1" a="1"/>
  <c r="G42" i="4" s="1"/>
  <c r="E43" i="4"/>
  <c r="G43" i="4" s="1" a="1"/>
  <c r="G43" i="4" s="1"/>
  <c r="E44" i="4"/>
  <c r="G44" i="4" s="1" a="1"/>
  <c r="G44" i="4" s="1"/>
  <c r="E45" i="4"/>
  <c r="G45" i="4" s="1" a="1"/>
  <c r="G45" i="4" s="1"/>
  <c r="E46" i="4"/>
  <c r="G46" i="4" s="1" a="1"/>
  <c r="G46" i="4" s="1"/>
  <c r="E47" i="4"/>
  <c r="G47" i="4" s="1" a="1"/>
  <c r="G47" i="4" s="1"/>
  <c r="E48" i="4"/>
  <c r="G48" i="4" s="1" a="1"/>
  <c r="G48" i="4" s="1"/>
  <c r="E49" i="4"/>
  <c r="G49" i="4" s="1" a="1"/>
  <c r="G49" i="4" s="1"/>
  <c r="E50" i="4"/>
  <c r="G50" i="4" s="1" a="1"/>
  <c r="G50" i="4" s="1"/>
  <c r="E51" i="4"/>
  <c r="G51" i="4" s="1" a="1"/>
  <c r="G51" i="4" s="1"/>
  <c r="E52" i="4"/>
  <c r="G52" i="4" s="1" a="1"/>
  <c r="G52" i="4" s="1"/>
  <c r="E53" i="4"/>
  <c r="G53" i="4" s="1" a="1"/>
  <c r="G53" i="4" s="1"/>
  <c r="E54" i="4"/>
  <c r="G54" i="4" s="1" a="1"/>
  <c r="G54" i="4" s="1"/>
  <c r="E55" i="4"/>
  <c r="G55" i="4" s="1" a="1"/>
  <c r="G55" i="4" s="1"/>
  <c r="E56" i="4"/>
  <c r="G56" i="4" s="1" a="1"/>
  <c r="G56" i="4" s="1"/>
  <c r="E57" i="4"/>
  <c r="G57" i="4" s="1" a="1"/>
  <c r="G57" i="4" s="1"/>
  <c r="E58" i="4"/>
  <c r="G58" i="4" s="1" a="1"/>
  <c r="G58" i="4" s="1"/>
  <c r="E59" i="4"/>
  <c r="G59" i="4" s="1" a="1"/>
  <c r="G59" i="4" s="1"/>
  <c r="E60" i="4"/>
  <c r="G60" i="4" s="1" a="1"/>
  <c r="G60" i="4" s="1"/>
  <c r="E61" i="4"/>
  <c r="G61" i="4" s="1" a="1"/>
  <c r="G61" i="4" s="1"/>
  <c r="E62" i="4"/>
  <c r="G62" i="4" s="1" a="1"/>
  <c r="G62" i="4" s="1"/>
  <c r="E63" i="4"/>
  <c r="G63" i="4" s="1" a="1"/>
  <c r="G63" i="4" s="1"/>
  <c r="E64" i="4"/>
  <c r="G64" i="4" s="1" a="1"/>
  <c r="G64" i="4" s="1"/>
  <c r="E65" i="4"/>
  <c r="G65" i="4" s="1" a="1"/>
  <c r="G65" i="4" s="1"/>
  <c r="E66" i="4"/>
  <c r="G66" i="4" s="1" a="1"/>
  <c r="G66" i="4" s="1"/>
  <c r="E67" i="4"/>
  <c r="G67" i="4" s="1" a="1"/>
  <c r="G67" i="4" s="1"/>
  <c r="E68" i="4"/>
  <c r="G68" i="4" s="1" a="1"/>
  <c r="G68" i="4" s="1"/>
  <c r="E69" i="4"/>
  <c r="G69" i="4" s="1" a="1"/>
  <c r="G69" i="4" s="1"/>
  <c r="E70" i="4"/>
  <c r="G70" i="4" s="1" a="1"/>
  <c r="G70" i="4" s="1"/>
  <c r="E71" i="4"/>
  <c r="G71" i="4" s="1" a="1"/>
  <c r="G71" i="4" s="1"/>
  <c r="E72" i="4"/>
  <c r="G72" i="4" s="1" a="1"/>
  <c r="G72" i="4" s="1"/>
  <c r="E73" i="4"/>
  <c r="G73" i="4" s="1" a="1"/>
  <c r="G73" i="4" s="1"/>
  <c r="E74" i="4"/>
  <c r="G74" i="4" s="1" a="1"/>
  <c r="G74" i="4" s="1"/>
  <c r="E75" i="4"/>
  <c r="G75" i="4" s="1" a="1"/>
  <c r="G75" i="4" s="1"/>
  <c r="E76" i="4"/>
  <c r="G76" i="4" s="1" a="1"/>
  <c r="G76" i="4" s="1"/>
  <c r="E77" i="4"/>
  <c r="G77" i="4" s="1" a="1"/>
  <c r="G77" i="4" s="1"/>
  <c r="E78" i="4"/>
  <c r="G78" i="4" s="1" a="1"/>
  <c r="G78" i="4" s="1"/>
  <c r="E79" i="4"/>
  <c r="G79" i="4" s="1" a="1"/>
  <c r="G79" i="4" s="1"/>
  <c r="E80" i="4"/>
  <c r="G80" i="4" s="1" a="1"/>
  <c r="G80" i="4" s="1"/>
  <c r="E81" i="4"/>
  <c r="G81" i="4" s="1" a="1"/>
  <c r="G81" i="4" s="1"/>
  <c r="E82" i="4"/>
  <c r="G82" i="4" s="1" a="1"/>
  <c r="G82" i="4" s="1"/>
  <c r="E83" i="4"/>
  <c r="G83" i="4" s="1" a="1"/>
  <c r="G83" i="4" s="1"/>
  <c r="E84" i="4"/>
  <c r="G84" i="4" s="1" a="1"/>
  <c r="G84" i="4" s="1"/>
  <c r="E85" i="4"/>
  <c r="G85" i="4" s="1" a="1"/>
  <c r="G85" i="4" s="1"/>
  <c r="E86" i="4"/>
  <c r="G86" i="4" s="1" a="1"/>
  <c r="G86" i="4" s="1"/>
  <c r="E87" i="4"/>
  <c r="G87" i="4" s="1" a="1"/>
  <c r="G87" i="4" s="1"/>
  <c r="E88" i="4"/>
  <c r="G88" i="4" s="1" a="1"/>
  <c r="G88" i="4" s="1"/>
  <c r="E89" i="4"/>
  <c r="G89" i="4" s="1" a="1"/>
  <c r="G89" i="4" s="1"/>
  <c r="E90" i="4"/>
  <c r="G90" i="4" s="1" a="1"/>
  <c r="G90" i="4" s="1"/>
  <c r="E91" i="4"/>
  <c r="G91" i="4" s="1" a="1"/>
  <c r="G91" i="4" s="1"/>
  <c r="E92" i="4"/>
  <c r="G92" i="4" s="1" a="1"/>
  <c r="G92" i="4" s="1"/>
  <c r="E93" i="4"/>
  <c r="G93" i="4" s="1" a="1"/>
  <c r="G93" i="4" s="1"/>
  <c r="E94" i="4"/>
  <c r="G94" i="4" s="1" a="1"/>
  <c r="G94" i="4" s="1"/>
  <c r="E95" i="4"/>
  <c r="G95" i="4" s="1" a="1"/>
  <c r="G95" i="4" s="1"/>
  <c r="E96" i="4"/>
  <c r="G96" i="4" s="1" a="1"/>
  <c r="G96" i="4" s="1"/>
  <c r="E97" i="4"/>
  <c r="G97" i="4" s="1" a="1"/>
  <c r="G97" i="4" s="1"/>
  <c r="E98" i="4"/>
  <c r="G98" i="4" s="1" a="1"/>
  <c r="G98" i="4" s="1"/>
  <c r="E99" i="4"/>
  <c r="G99" i="4" s="1" a="1"/>
  <c r="G99" i="4" s="1"/>
  <c r="E100" i="4"/>
  <c r="G100" i="4" s="1" a="1"/>
  <c r="G100" i="4" s="1"/>
  <c r="E101" i="4"/>
  <c r="G101" i="4" s="1" a="1"/>
  <c r="G101" i="4" s="1"/>
  <c r="E102" i="4"/>
  <c r="G102" i="4" s="1" a="1"/>
  <c r="G102" i="4" s="1"/>
  <c r="E103" i="4"/>
  <c r="G103" i="4" s="1" a="1"/>
  <c r="G103" i="4" s="1"/>
  <c r="E104" i="4"/>
  <c r="G104" i="4" s="1" a="1"/>
  <c r="G104" i="4" s="1"/>
  <c r="E105" i="4"/>
  <c r="G105" i="4" s="1" a="1"/>
  <c r="G105" i="4" s="1"/>
  <c r="E106" i="4"/>
  <c r="G106" i="4" s="1" a="1"/>
  <c r="G106" i="4" s="1"/>
  <c r="E107" i="4"/>
  <c r="G107" i="4" s="1" a="1"/>
  <c r="G107" i="4" s="1"/>
  <c r="E108" i="4"/>
  <c r="G108" i="4" s="1" a="1"/>
  <c r="G108" i="4" s="1"/>
  <c r="E109" i="4"/>
  <c r="G109" i="4" s="1" a="1"/>
  <c r="G109" i="4" s="1"/>
  <c r="E110" i="4"/>
  <c r="G110" i="4" s="1" a="1"/>
  <c r="G110" i="4" s="1"/>
  <c r="E111" i="4"/>
  <c r="G111" i="4" s="1" a="1"/>
  <c r="G111" i="4" s="1"/>
  <c r="E112" i="4"/>
  <c r="G112" i="4" s="1" a="1"/>
  <c r="G112" i="4" s="1"/>
  <c r="E113" i="4"/>
  <c r="G113" i="4" s="1" a="1"/>
  <c r="G113" i="4" s="1"/>
  <c r="E114" i="4"/>
  <c r="G114" i="4" s="1" a="1"/>
  <c r="G114" i="4" s="1"/>
  <c r="E115" i="4"/>
  <c r="G115" i="4" s="1" a="1"/>
  <c r="G115" i="4" s="1"/>
  <c r="E116" i="4"/>
  <c r="G116" i="4" s="1" a="1"/>
  <c r="G116" i="4" s="1"/>
  <c r="E117" i="4"/>
  <c r="G117" i="4" s="1" a="1"/>
  <c r="G117" i="4" s="1"/>
  <c r="E118" i="4"/>
  <c r="G118" i="4" s="1" a="1"/>
  <c r="G118" i="4" s="1"/>
  <c r="E119" i="4"/>
  <c r="G119" i="4" s="1" a="1"/>
  <c r="G119" i="4" s="1"/>
  <c r="E120" i="4"/>
  <c r="G120" i="4" s="1" a="1"/>
  <c r="G120" i="4" s="1"/>
  <c r="E1" i="4"/>
  <c r="G1" i="4" s="1" a="1"/>
  <c r="G1" i="4" s="1"/>
  <c r="D2" i="4"/>
  <c r="F2" i="4" s="1" a="1"/>
  <c r="F2" i="4" s="1"/>
  <c r="D3" i="4"/>
  <c r="F3" i="4" s="1" a="1"/>
  <c r="F3" i="4" s="1"/>
  <c r="D4" i="4"/>
  <c r="F4" i="4" s="1" a="1"/>
  <c r="F4" i="4" s="1"/>
  <c r="D5" i="4"/>
  <c r="F5" i="4" s="1" a="1"/>
  <c r="F5" i="4" s="1"/>
  <c r="D6" i="4"/>
  <c r="F6" i="4" s="1" a="1"/>
  <c r="F6" i="4" s="1"/>
  <c r="D7" i="4"/>
  <c r="F7" i="4" s="1" a="1"/>
  <c r="F7" i="4" s="1"/>
  <c r="D8" i="4"/>
  <c r="F8" i="4" s="1" a="1"/>
  <c r="F8" i="4" s="1"/>
  <c r="D9" i="4"/>
  <c r="F9" i="4" s="1" a="1"/>
  <c r="F9" i="4" s="1"/>
  <c r="D10" i="4"/>
  <c r="F10" i="4" s="1" a="1"/>
  <c r="F10" i="4" s="1"/>
  <c r="D11" i="4"/>
  <c r="F11" i="4" s="1" a="1"/>
  <c r="F11" i="4" s="1"/>
  <c r="D12" i="4"/>
  <c r="F12" i="4" s="1" a="1"/>
  <c r="F12" i="4" s="1"/>
  <c r="D13" i="4"/>
  <c r="F13" i="4" s="1" a="1"/>
  <c r="F13" i="4" s="1"/>
  <c r="D14" i="4"/>
  <c r="F14" i="4" s="1" a="1"/>
  <c r="F14" i="4" s="1"/>
  <c r="D15" i="4"/>
  <c r="F15" i="4" s="1" a="1"/>
  <c r="F15" i="4" s="1"/>
  <c r="D16" i="4"/>
  <c r="F16" i="4" s="1" a="1"/>
  <c r="F16" i="4" s="1"/>
  <c r="D17" i="4"/>
  <c r="F17" i="4" s="1" a="1"/>
  <c r="F17" i="4" s="1"/>
  <c r="D18" i="4"/>
  <c r="F18" i="4" s="1" a="1"/>
  <c r="F18" i="4" s="1"/>
  <c r="D19" i="4"/>
  <c r="F19" i="4" s="1" a="1"/>
  <c r="F19" i="4" s="1"/>
  <c r="D20" i="4"/>
  <c r="F20" i="4" s="1" a="1"/>
  <c r="F20" i="4" s="1"/>
  <c r="D21" i="4"/>
  <c r="F21" i="4" s="1" a="1"/>
  <c r="F21" i="4" s="1"/>
  <c r="D22" i="4"/>
  <c r="F22" i="4" s="1" a="1"/>
  <c r="F22" i="4" s="1"/>
  <c r="D23" i="4"/>
  <c r="F23" i="4" s="1" a="1"/>
  <c r="F23" i="4" s="1"/>
  <c r="D24" i="4"/>
  <c r="F24" i="4" s="1" a="1"/>
  <c r="F24" i="4" s="1"/>
  <c r="D25" i="4"/>
  <c r="F25" i="4" s="1" a="1"/>
  <c r="F25" i="4" s="1"/>
  <c r="D26" i="4"/>
  <c r="F26" i="4" s="1" a="1"/>
  <c r="F26" i="4" s="1"/>
  <c r="D27" i="4"/>
  <c r="F27" i="4" s="1" a="1"/>
  <c r="F27" i="4" s="1"/>
  <c r="D28" i="4"/>
  <c r="F28" i="4" s="1" a="1"/>
  <c r="F28" i="4" s="1"/>
  <c r="D29" i="4"/>
  <c r="F29" i="4" s="1" a="1"/>
  <c r="F29" i="4" s="1"/>
  <c r="D30" i="4"/>
  <c r="F30" i="4" s="1" a="1"/>
  <c r="F30" i="4" s="1"/>
  <c r="D31" i="4"/>
  <c r="F31" i="4" s="1" a="1"/>
  <c r="F31" i="4" s="1"/>
  <c r="D32" i="4"/>
  <c r="F32" i="4" s="1" a="1"/>
  <c r="F32" i="4" s="1"/>
  <c r="D33" i="4"/>
  <c r="F33" i="4" s="1" a="1"/>
  <c r="F33" i="4" s="1"/>
  <c r="D34" i="4"/>
  <c r="F34" i="4" s="1" a="1"/>
  <c r="F34" i="4" s="1"/>
  <c r="D35" i="4"/>
  <c r="F35" i="4" s="1" a="1"/>
  <c r="F35" i="4" s="1"/>
  <c r="D36" i="4"/>
  <c r="F36" i="4" s="1" a="1"/>
  <c r="F36" i="4" s="1"/>
  <c r="D37" i="4"/>
  <c r="F37" i="4" s="1" a="1"/>
  <c r="F37" i="4" s="1"/>
  <c r="D38" i="4"/>
  <c r="F38" i="4" s="1" a="1"/>
  <c r="F38" i="4" s="1"/>
  <c r="D39" i="4"/>
  <c r="F39" i="4" s="1" a="1"/>
  <c r="F39" i="4" s="1"/>
  <c r="D40" i="4"/>
  <c r="F40" i="4" s="1" a="1"/>
  <c r="F40" i="4" s="1"/>
  <c r="D41" i="4"/>
  <c r="F41" i="4" s="1" a="1"/>
  <c r="F41" i="4" s="1"/>
  <c r="D42" i="4"/>
  <c r="F42" i="4" s="1" a="1"/>
  <c r="F42" i="4" s="1"/>
  <c r="D43" i="4"/>
  <c r="F43" i="4" s="1" a="1"/>
  <c r="F43" i="4" s="1"/>
  <c r="D44" i="4"/>
  <c r="F44" i="4" s="1" a="1"/>
  <c r="F44" i="4" s="1"/>
  <c r="D45" i="4"/>
  <c r="F45" i="4" s="1" a="1"/>
  <c r="F45" i="4" s="1"/>
  <c r="D46" i="4"/>
  <c r="F46" i="4" s="1" a="1"/>
  <c r="F46" i="4" s="1"/>
  <c r="D47" i="4"/>
  <c r="F47" i="4" s="1" a="1"/>
  <c r="F47" i="4" s="1"/>
  <c r="D48" i="4"/>
  <c r="F48" i="4" s="1" a="1"/>
  <c r="F48" i="4" s="1"/>
  <c r="D49" i="4"/>
  <c r="F49" i="4" s="1" a="1"/>
  <c r="F49" i="4" s="1"/>
  <c r="D50" i="4"/>
  <c r="F50" i="4" s="1" a="1"/>
  <c r="F50" i="4" s="1"/>
  <c r="D51" i="4"/>
  <c r="F51" i="4" s="1" a="1"/>
  <c r="F51" i="4" s="1"/>
  <c r="D52" i="4"/>
  <c r="F52" i="4" s="1" a="1"/>
  <c r="F52" i="4" s="1"/>
  <c r="D53" i="4"/>
  <c r="F53" i="4" s="1" a="1"/>
  <c r="F53" i="4" s="1"/>
  <c r="D54" i="4"/>
  <c r="F54" i="4" s="1" a="1"/>
  <c r="F54" i="4" s="1"/>
  <c r="D55" i="4"/>
  <c r="F55" i="4" s="1" a="1"/>
  <c r="F55" i="4" s="1"/>
  <c r="D56" i="4"/>
  <c r="F56" i="4" s="1" a="1"/>
  <c r="F56" i="4" s="1"/>
  <c r="D57" i="4"/>
  <c r="F57" i="4" s="1" a="1"/>
  <c r="F57" i="4" s="1"/>
  <c r="D58" i="4"/>
  <c r="F58" i="4" s="1" a="1"/>
  <c r="F58" i="4" s="1"/>
  <c r="D59" i="4"/>
  <c r="F59" i="4" s="1" a="1"/>
  <c r="F59" i="4" s="1"/>
  <c r="D60" i="4"/>
  <c r="F60" i="4" s="1" a="1"/>
  <c r="F60" i="4" s="1"/>
  <c r="D61" i="4"/>
  <c r="F61" i="4" s="1" a="1"/>
  <c r="F61" i="4" s="1"/>
  <c r="D62" i="4"/>
  <c r="F62" i="4" s="1" a="1"/>
  <c r="F62" i="4" s="1"/>
  <c r="D63" i="4"/>
  <c r="F63" i="4" s="1" a="1"/>
  <c r="F63" i="4" s="1"/>
  <c r="D64" i="4"/>
  <c r="F64" i="4" s="1" a="1"/>
  <c r="F64" i="4" s="1"/>
  <c r="D65" i="4"/>
  <c r="F65" i="4" s="1" a="1"/>
  <c r="F65" i="4" s="1"/>
  <c r="D66" i="4"/>
  <c r="F66" i="4" s="1" a="1"/>
  <c r="F66" i="4" s="1"/>
  <c r="D67" i="4"/>
  <c r="F67" i="4" s="1" a="1"/>
  <c r="F67" i="4" s="1"/>
  <c r="D68" i="4"/>
  <c r="F68" i="4" s="1" a="1"/>
  <c r="F68" i="4" s="1"/>
  <c r="D69" i="4"/>
  <c r="F69" i="4" s="1" a="1"/>
  <c r="F69" i="4" s="1"/>
  <c r="D70" i="4"/>
  <c r="F70" i="4" s="1" a="1"/>
  <c r="F70" i="4" s="1"/>
  <c r="D71" i="4"/>
  <c r="F71" i="4" s="1" a="1"/>
  <c r="F71" i="4" s="1"/>
  <c r="D72" i="4"/>
  <c r="F72" i="4" s="1" a="1"/>
  <c r="F72" i="4" s="1"/>
  <c r="D73" i="4"/>
  <c r="F73" i="4" s="1" a="1"/>
  <c r="F73" i="4" s="1"/>
  <c r="D74" i="4"/>
  <c r="F74" i="4" s="1" a="1"/>
  <c r="F74" i="4" s="1"/>
  <c r="D75" i="4"/>
  <c r="F75" i="4" s="1" a="1"/>
  <c r="F75" i="4" s="1"/>
  <c r="D76" i="4"/>
  <c r="F76" i="4" s="1" a="1"/>
  <c r="F76" i="4" s="1"/>
  <c r="D77" i="4"/>
  <c r="F77" i="4" s="1" a="1"/>
  <c r="F77" i="4" s="1"/>
  <c r="D78" i="4"/>
  <c r="F78" i="4" s="1" a="1"/>
  <c r="F78" i="4" s="1"/>
  <c r="D79" i="4"/>
  <c r="F79" i="4" s="1" a="1"/>
  <c r="F79" i="4" s="1"/>
  <c r="D80" i="4"/>
  <c r="F80" i="4" s="1" a="1"/>
  <c r="F80" i="4" s="1"/>
  <c r="D81" i="4"/>
  <c r="F81" i="4" s="1" a="1"/>
  <c r="F81" i="4" s="1"/>
  <c r="D82" i="4"/>
  <c r="F82" i="4" s="1" a="1"/>
  <c r="F82" i="4" s="1"/>
  <c r="D83" i="4"/>
  <c r="F83" i="4" s="1" a="1"/>
  <c r="F83" i="4" s="1"/>
  <c r="D84" i="4"/>
  <c r="F84" i="4" s="1" a="1"/>
  <c r="F84" i="4" s="1"/>
  <c r="D85" i="4"/>
  <c r="F85" i="4" s="1" a="1"/>
  <c r="F85" i="4" s="1"/>
  <c r="D86" i="4"/>
  <c r="F86" i="4" s="1" a="1"/>
  <c r="F86" i="4" s="1"/>
  <c r="D87" i="4"/>
  <c r="F87" i="4" s="1" a="1"/>
  <c r="F87" i="4" s="1"/>
  <c r="D88" i="4"/>
  <c r="F88" i="4" s="1" a="1"/>
  <c r="F88" i="4" s="1"/>
  <c r="D89" i="4"/>
  <c r="F89" i="4" s="1" a="1"/>
  <c r="F89" i="4" s="1"/>
  <c r="D90" i="4"/>
  <c r="F90" i="4" s="1" a="1"/>
  <c r="F90" i="4" s="1"/>
  <c r="D91" i="4"/>
  <c r="F91" i="4" s="1" a="1"/>
  <c r="F91" i="4" s="1"/>
  <c r="D92" i="4"/>
  <c r="F92" i="4" s="1" a="1"/>
  <c r="F92" i="4" s="1"/>
  <c r="D93" i="4"/>
  <c r="F93" i="4" s="1" a="1"/>
  <c r="F93" i="4" s="1"/>
  <c r="D94" i="4"/>
  <c r="F94" i="4" s="1" a="1"/>
  <c r="F94" i="4" s="1"/>
  <c r="D95" i="4"/>
  <c r="F95" i="4" s="1" a="1"/>
  <c r="F95" i="4" s="1"/>
  <c r="D96" i="4"/>
  <c r="F96" i="4" s="1" a="1"/>
  <c r="F96" i="4" s="1"/>
  <c r="D97" i="4"/>
  <c r="F97" i="4" s="1" a="1"/>
  <c r="F97" i="4" s="1"/>
  <c r="D98" i="4"/>
  <c r="F98" i="4" s="1" a="1"/>
  <c r="F98" i="4" s="1"/>
  <c r="D99" i="4"/>
  <c r="F99" i="4" s="1" a="1"/>
  <c r="F99" i="4" s="1"/>
  <c r="D100" i="4"/>
  <c r="F100" i="4" s="1" a="1"/>
  <c r="F100" i="4" s="1"/>
  <c r="D101" i="4"/>
  <c r="F101" i="4" s="1" a="1"/>
  <c r="F101" i="4" s="1"/>
  <c r="D102" i="4"/>
  <c r="F102" i="4" s="1" a="1"/>
  <c r="F102" i="4" s="1"/>
  <c r="D103" i="4"/>
  <c r="F103" i="4" s="1" a="1"/>
  <c r="F103" i="4" s="1"/>
  <c r="D104" i="4"/>
  <c r="F104" i="4" s="1" a="1"/>
  <c r="F104" i="4" s="1"/>
  <c r="D105" i="4"/>
  <c r="F105" i="4" s="1" a="1"/>
  <c r="F105" i="4" s="1"/>
  <c r="D106" i="4"/>
  <c r="F106" i="4" s="1" a="1"/>
  <c r="F106" i="4" s="1"/>
  <c r="D107" i="4"/>
  <c r="F107" i="4" s="1" a="1"/>
  <c r="F107" i="4" s="1"/>
  <c r="D108" i="4"/>
  <c r="F108" i="4" s="1" a="1"/>
  <c r="F108" i="4" s="1"/>
  <c r="D109" i="4"/>
  <c r="F109" i="4" s="1" a="1"/>
  <c r="F109" i="4" s="1"/>
  <c r="D110" i="4"/>
  <c r="F110" i="4" s="1" a="1"/>
  <c r="F110" i="4" s="1"/>
  <c r="D111" i="4"/>
  <c r="F111" i="4" s="1" a="1"/>
  <c r="F111" i="4" s="1"/>
  <c r="D112" i="4"/>
  <c r="F112" i="4" s="1" a="1"/>
  <c r="F112" i="4" s="1"/>
  <c r="D113" i="4"/>
  <c r="F113" i="4" s="1" a="1"/>
  <c r="F113" i="4" s="1"/>
  <c r="D114" i="4"/>
  <c r="F114" i="4" s="1" a="1"/>
  <c r="F114" i="4" s="1"/>
  <c r="D115" i="4"/>
  <c r="F115" i="4" s="1" a="1"/>
  <c r="F115" i="4" s="1"/>
  <c r="D116" i="4"/>
  <c r="F116" i="4" s="1" a="1"/>
  <c r="F116" i="4" s="1"/>
  <c r="D117" i="4"/>
  <c r="F117" i="4" s="1" a="1"/>
  <c r="F117" i="4" s="1"/>
  <c r="D118" i="4"/>
  <c r="F118" i="4" s="1" a="1"/>
  <c r="F118" i="4" s="1"/>
  <c r="D119" i="4"/>
  <c r="F119" i="4" s="1" a="1"/>
  <c r="F119" i="4" s="1"/>
  <c r="D120" i="4"/>
  <c r="F120" i="4" s="1" a="1"/>
  <c r="F120" i="4" s="1"/>
  <c r="D1" i="4"/>
  <c r="F1" i="4" s="1" a="1"/>
  <c r="F1" i="4" s="1"/>
  <c r="N9" i="5"/>
  <c r="N10" i="5"/>
  <c r="H8" i="5"/>
  <c r="M8" i="5" s="1"/>
  <c r="I8" i="5"/>
  <c r="N8" i="5" s="1"/>
  <c r="H9" i="5"/>
  <c r="M9" i="5" s="1"/>
  <c r="I9" i="5"/>
  <c r="H10" i="5"/>
  <c r="M10" i="5" s="1"/>
  <c r="I10" i="5"/>
  <c r="H11" i="5"/>
  <c r="M11" i="5" s="1"/>
  <c r="I11" i="5"/>
  <c r="N11" i="5" s="1"/>
  <c r="H12" i="5"/>
  <c r="M12" i="5" s="1"/>
  <c r="I12" i="5"/>
  <c r="N12" i="5" s="1"/>
  <c r="I7" i="5"/>
  <c r="N7" i="5" s="1"/>
  <c r="H7" i="5"/>
  <c r="M7" i="5" s="1"/>
  <c r="I2" i="4" l="1"/>
  <c r="J2" i="4" s="1"/>
  <c r="I35" i="4"/>
  <c r="J35" i="4" s="1"/>
  <c r="I25" i="4"/>
  <c r="K25" i="4" s="1"/>
  <c r="I104" i="4"/>
  <c r="K104" i="4" s="1"/>
  <c r="I75" i="4"/>
  <c r="K75" i="4" s="1"/>
  <c r="I74" i="4"/>
  <c r="J74" i="4" s="1"/>
  <c r="I46" i="4"/>
  <c r="J46" i="4" s="1"/>
  <c r="I45" i="4"/>
  <c r="K45" i="4" s="1"/>
  <c r="I111" i="4"/>
  <c r="K111" i="4" s="1"/>
  <c r="I95" i="4"/>
  <c r="K95" i="4" s="1"/>
  <c r="I26" i="4"/>
  <c r="J26" i="4" s="1"/>
  <c r="I36" i="4"/>
  <c r="K36" i="4" s="1"/>
  <c r="I112" i="4"/>
  <c r="J112" i="4" s="1"/>
  <c r="I70" i="4"/>
  <c r="K70" i="4" s="1"/>
  <c r="I119" i="4"/>
  <c r="J119" i="4" s="1"/>
  <c r="I91" i="4"/>
  <c r="K91" i="4" s="1"/>
  <c r="I69" i="4"/>
  <c r="K69" i="4" s="1"/>
  <c r="I90" i="4"/>
  <c r="K90" i="4" s="1"/>
  <c r="I118" i="4"/>
  <c r="K118" i="4" s="1"/>
  <c r="I83" i="4"/>
  <c r="K83" i="4" s="1"/>
  <c r="I76" i="4"/>
  <c r="K76" i="4" s="1"/>
  <c r="I97" i="4"/>
  <c r="K97" i="4" s="1"/>
  <c r="I121" i="4"/>
  <c r="K121" i="4" s="1"/>
  <c r="I48" i="4"/>
  <c r="K48" i="4" s="1"/>
  <c r="I6" i="4"/>
  <c r="K6" i="4" s="1"/>
  <c r="I65" i="4"/>
  <c r="K65" i="4" s="1"/>
  <c r="I55" i="4"/>
  <c r="K55" i="4" s="1"/>
  <c r="I27" i="4"/>
  <c r="K27" i="4" s="1"/>
  <c r="I49" i="4"/>
  <c r="K49" i="4" s="1"/>
  <c r="I30" i="4"/>
  <c r="K30" i="4" s="1"/>
  <c r="I94" i="4"/>
  <c r="J94" i="4" s="1"/>
  <c r="I64" i="4"/>
  <c r="K64" i="4" s="1"/>
  <c r="I103" i="4"/>
  <c r="J103" i="4" s="1"/>
  <c r="I73" i="4"/>
  <c r="J73" i="4" s="1"/>
  <c r="I63" i="4"/>
  <c r="K63" i="4" s="1"/>
  <c r="I54" i="4"/>
  <c r="K54" i="4" s="1"/>
  <c r="I34" i="4"/>
  <c r="K34" i="4" s="1"/>
  <c r="I24" i="4"/>
  <c r="K24" i="4" s="1"/>
  <c r="I14" i="4"/>
  <c r="J14" i="4" s="1"/>
  <c r="I5" i="4"/>
  <c r="K5" i="4" s="1"/>
  <c r="I93" i="4"/>
  <c r="K93" i="4" s="1"/>
  <c r="I102" i="4"/>
  <c r="K102" i="4" s="1"/>
  <c r="I92" i="4"/>
  <c r="K92" i="4" s="1"/>
  <c r="I72" i="4"/>
  <c r="K72" i="4" s="1"/>
  <c r="I53" i="4"/>
  <c r="J53" i="4" s="1"/>
  <c r="I43" i="4"/>
  <c r="J43" i="4" s="1"/>
  <c r="I23" i="4"/>
  <c r="K23" i="4" s="1"/>
  <c r="I4" i="4"/>
  <c r="K4" i="4" s="1"/>
  <c r="I101" i="4"/>
  <c r="J101" i="4" s="1"/>
  <c r="I82" i="4"/>
  <c r="K82" i="4" s="1"/>
  <c r="I62" i="4"/>
  <c r="K62" i="4" s="1"/>
  <c r="I52" i="4"/>
  <c r="J52" i="4" s="1"/>
  <c r="I42" i="4"/>
  <c r="K42" i="4" s="1"/>
  <c r="I33" i="4"/>
  <c r="K33" i="4" s="1"/>
  <c r="I13" i="4"/>
  <c r="K13" i="4" s="1"/>
  <c r="I3" i="4"/>
  <c r="J3" i="4" s="1"/>
  <c r="I120" i="4"/>
  <c r="K120" i="4" s="1"/>
  <c r="I100" i="4"/>
  <c r="K100" i="4" s="1"/>
  <c r="I81" i="4"/>
  <c r="J81" i="4" s="1"/>
  <c r="I71" i="4"/>
  <c r="J71" i="4" s="1"/>
  <c r="I51" i="4"/>
  <c r="J51" i="4" s="1"/>
  <c r="I32" i="4"/>
  <c r="K32" i="4" s="1"/>
  <c r="I22" i="4"/>
  <c r="K22" i="4" s="1"/>
  <c r="I85" i="4"/>
  <c r="J85" i="4" s="1"/>
  <c r="I113" i="4"/>
  <c r="K113" i="4" s="1"/>
  <c r="I44" i="4"/>
  <c r="J44" i="4" s="1"/>
  <c r="I110" i="4"/>
  <c r="J110" i="4" s="1"/>
  <c r="I80" i="4"/>
  <c r="J80" i="4" s="1"/>
  <c r="I61" i="4"/>
  <c r="K61" i="4" s="1"/>
  <c r="I41" i="4"/>
  <c r="K41" i="4" s="1"/>
  <c r="I31" i="4"/>
  <c r="K31" i="4" s="1"/>
  <c r="I21" i="4"/>
  <c r="J21" i="4" s="1"/>
  <c r="I12" i="4"/>
  <c r="J12" i="4" s="1"/>
  <c r="I114" i="4"/>
  <c r="K114" i="4" s="1"/>
  <c r="I84" i="4"/>
  <c r="K84" i="4" s="1"/>
  <c r="I109" i="4"/>
  <c r="J109" i="4" s="1"/>
  <c r="I99" i="4"/>
  <c r="J99" i="4" s="1"/>
  <c r="I79" i="4"/>
  <c r="K79" i="4" s="1"/>
  <c r="I60" i="4"/>
  <c r="J60" i="4" s="1"/>
  <c r="I50" i="4"/>
  <c r="K50" i="4" s="1"/>
  <c r="I11" i="4"/>
  <c r="K11" i="4" s="1"/>
  <c r="I108" i="4"/>
  <c r="J108" i="4" s="1"/>
  <c r="I98" i="4"/>
  <c r="K98" i="4" s="1"/>
  <c r="I89" i="4"/>
  <c r="J89" i="4" s="1"/>
  <c r="I59" i="4"/>
  <c r="J59" i="4" s="1"/>
  <c r="I40" i="4"/>
  <c r="K40" i="4" s="1"/>
  <c r="I20" i="4"/>
  <c r="K20" i="4" s="1"/>
  <c r="I10" i="4"/>
  <c r="J10" i="4" s="1"/>
  <c r="I16" i="4"/>
  <c r="K16" i="4" s="1"/>
  <c r="I15" i="4"/>
  <c r="K15" i="4" s="1"/>
  <c r="I107" i="4"/>
  <c r="K107" i="4" s="1"/>
  <c r="I88" i="4"/>
  <c r="K88" i="4" s="1"/>
  <c r="I78" i="4"/>
  <c r="K78" i="4" s="1"/>
  <c r="I58" i="4"/>
  <c r="K58" i="4" s="1"/>
  <c r="I39" i="4"/>
  <c r="J39" i="4" s="1"/>
  <c r="I29" i="4"/>
  <c r="K29" i="4" s="1"/>
  <c r="I9" i="4"/>
  <c r="K9" i="4" s="1"/>
  <c r="I117" i="4"/>
  <c r="J117" i="4" s="1"/>
  <c r="I87" i="4"/>
  <c r="J87" i="4" s="1"/>
  <c r="I77" i="4"/>
  <c r="K77" i="4" s="1"/>
  <c r="I68" i="4"/>
  <c r="K68" i="4" s="1"/>
  <c r="I38" i="4"/>
  <c r="K38" i="4" s="1"/>
  <c r="I28" i="4"/>
  <c r="J28" i="4" s="1"/>
  <c r="I19" i="4"/>
  <c r="J19" i="4" s="1"/>
  <c r="I116" i="4"/>
  <c r="K116" i="4" s="1"/>
  <c r="I106" i="4"/>
  <c r="J106" i="4" s="1"/>
  <c r="I86" i="4"/>
  <c r="K86" i="4" s="1"/>
  <c r="I67" i="4"/>
  <c r="J67" i="4" s="1"/>
  <c r="I57" i="4"/>
  <c r="K57" i="4" s="1"/>
  <c r="I37" i="4"/>
  <c r="J37" i="4" s="1"/>
  <c r="I18" i="4"/>
  <c r="K18" i="4" s="1"/>
  <c r="I8" i="4"/>
  <c r="K8" i="4" s="1"/>
  <c r="I115" i="4"/>
  <c r="K115" i="4" s="1"/>
  <c r="I105" i="4"/>
  <c r="K105" i="4" s="1"/>
  <c r="I96" i="4"/>
  <c r="K96" i="4" s="1"/>
  <c r="I66" i="4"/>
  <c r="J66" i="4" s="1"/>
  <c r="I56" i="4"/>
  <c r="K56" i="4" s="1"/>
  <c r="I47" i="4"/>
  <c r="K47" i="4" s="1"/>
  <c r="I17" i="4"/>
  <c r="K17" i="4" s="1"/>
  <c r="I7" i="4"/>
  <c r="K7" i="4" s="1"/>
  <c r="J17" i="4" l="1"/>
  <c r="J115" i="4"/>
  <c r="K52" i="4"/>
  <c r="K39" i="4"/>
  <c r="K99" i="4"/>
  <c r="J88" i="4"/>
  <c r="J33" i="4"/>
  <c r="K12" i="4"/>
  <c r="J13" i="4"/>
  <c r="J111" i="4"/>
  <c r="K14" i="4"/>
  <c r="K112" i="4"/>
  <c r="J92" i="4"/>
  <c r="J58" i="4"/>
  <c r="K37" i="4"/>
  <c r="J24" i="4"/>
  <c r="K59" i="4"/>
  <c r="K53" i="4"/>
  <c r="K106" i="4"/>
  <c r="J95" i="4"/>
  <c r="J40" i="4"/>
  <c r="K19" i="4"/>
  <c r="J20" i="4"/>
  <c r="J118" i="4"/>
  <c r="K21" i="4"/>
  <c r="K119" i="4"/>
  <c r="J65" i="4"/>
  <c r="K44" i="4"/>
  <c r="J31" i="4"/>
  <c r="K46" i="4"/>
  <c r="K66" i="4"/>
  <c r="K60" i="4"/>
  <c r="J4" i="4"/>
  <c r="J102" i="4"/>
  <c r="J47" i="4"/>
  <c r="K26" i="4"/>
  <c r="J27" i="4"/>
  <c r="J7" i="4"/>
  <c r="K28" i="4"/>
  <c r="J8" i="4"/>
  <c r="J72" i="4"/>
  <c r="K51" i="4"/>
  <c r="J38" i="4"/>
  <c r="K109" i="4"/>
  <c r="K73" i="4"/>
  <c r="K67" i="4"/>
  <c r="J11" i="4"/>
  <c r="J54" i="4"/>
  <c r="J34" i="4"/>
  <c r="K35" i="4"/>
  <c r="J15" i="4"/>
  <c r="J113" i="4"/>
  <c r="J79" i="4"/>
  <c r="J45" i="4"/>
  <c r="K110" i="4"/>
  <c r="K80" i="4"/>
  <c r="K74" i="4"/>
  <c r="J18" i="4"/>
  <c r="J116" i="4"/>
  <c r="J61" i="4"/>
  <c r="J41" i="4"/>
  <c r="J42" i="4"/>
  <c r="J22" i="4"/>
  <c r="J120" i="4"/>
  <c r="J86" i="4"/>
  <c r="K43" i="4"/>
  <c r="K87" i="4"/>
  <c r="K81" i="4"/>
  <c r="J25" i="4"/>
  <c r="J68" i="4"/>
  <c r="J48" i="4"/>
  <c r="J49" i="4"/>
  <c r="J56" i="4"/>
  <c r="J29" i="4"/>
  <c r="J93" i="4"/>
  <c r="K94" i="4"/>
  <c r="J32" i="4"/>
  <c r="J75" i="4"/>
  <c r="J55" i="4"/>
  <c r="J63" i="4"/>
  <c r="J70" i="4"/>
  <c r="J36" i="4"/>
  <c r="K85" i="4"/>
  <c r="J100" i="4"/>
  <c r="K3" i="4"/>
  <c r="K101" i="4"/>
  <c r="J82" i="4"/>
  <c r="J62" i="4"/>
  <c r="J77" i="4"/>
  <c r="J84" i="4"/>
  <c r="J9" i="4"/>
  <c r="J107" i="4"/>
  <c r="K10" i="4"/>
  <c r="K108" i="4"/>
  <c r="K89" i="4"/>
  <c r="K117" i="4"/>
  <c r="J69" i="4"/>
  <c r="J91" i="4"/>
  <c r="J98" i="4"/>
  <c r="J50" i="4"/>
  <c r="J16" i="4"/>
  <c r="J114" i="4"/>
  <c r="K103" i="4"/>
  <c r="J96" i="4"/>
  <c r="J76" i="4"/>
  <c r="J105" i="4"/>
  <c r="J57" i="4"/>
  <c r="J23" i="4"/>
  <c r="J121" i="4"/>
  <c r="J5" i="4"/>
  <c r="J83" i="4"/>
  <c r="J64" i="4"/>
  <c r="J30" i="4"/>
  <c r="J90" i="4"/>
  <c r="K71" i="4"/>
  <c r="J97" i="4"/>
  <c r="J78" i="4"/>
  <c r="J6" i="4"/>
  <c r="J104" i="4"/>
  <c r="K2" i="4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<sst xmlns="http://schemas.openxmlformats.org/spreadsheetml/2006/main" count="111" uniqueCount="63">
  <si>
    <t>InvestigationID</t>
  </si>
  <si>
    <t>NETSSID</t>
  </si>
  <si>
    <t>JURISDICTION</t>
  </si>
  <si>
    <t>Onset_Date</t>
  </si>
  <si>
    <t>Diagnosis_Date</t>
  </si>
  <si>
    <t>Referral_Date</t>
  </si>
  <si>
    <t>Patient_Status</t>
  </si>
  <si>
    <t>Case_Disposition</t>
  </si>
  <si>
    <t>Date_of_Death</t>
  </si>
  <si>
    <t>Date_of_Birth</t>
  </si>
  <si>
    <t>Age</t>
  </si>
  <si>
    <t>Age_Units</t>
  </si>
  <si>
    <t>Sex</t>
  </si>
  <si>
    <t>Patient_Hospitalized</t>
  </si>
  <si>
    <t>Admission_Date</t>
  </si>
  <si>
    <t>Patient_Died</t>
  </si>
  <si>
    <t>Male</t>
  </si>
  <si>
    <t>Female</t>
  </si>
  <si>
    <t>Row Labels</t>
  </si>
  <si>
    <t>(blank)</t>
  </si>
  <si>
    <t>Grand Total</t>
  </si>
  <si>
    <t>&lt;1/1/2015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</si>
  <si>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</si>
  <si>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</si>
  <si>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</si>
  <si>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</si>
  <si>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</si>
  <si>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</si>
  <si>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</si>
  <si>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</si>
  <si>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</si>
  <si>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</si>
  <si>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Column Labels</t>
  </si>
  <si>
    <t>Month</t>
  </si>
  <si>
    <t>2015-2019</t>
  </si>
  <si>
    <t>2016-2020</t>
  </si>
  <si>
    <t>2017-2021</t>
  </si>
  <si>
    <t>2018-2022</t>
  </si>
  <si>
    <t>2019-2023</t>
  </si>
  <si>
    <t>2020-2024</t>
  </si>
  <si>
    <t>Count of Patient_Status</t>
  </si>
  <si>
    <t>5-year rolling total</t>
  </si>
  <si>
    <t>population</t>
  </si>
  <si>
    <t>F-pop</t>
  </si>
  <si>
    <t>M-pop</t>
  </si>
  <si>
    <t>period</t>
  </si>
  <si>
    <t>year</t>
  </si>
  <si>
    <t>geo</t>
  </si>
  <si>
    <t>sex</t>
  </si>
  <si>
    <t>Ingham County, Michigan</t>
  </si>
  <si>
    <t>10</t>
  </si>
  <si>
    <t>11</t>
  </si>
  <si>
    <t>12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</si>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</sst>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quotePrefix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00629B"/>
      <color rgb="FF73A9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yearly_table!$M$6</c:f>
              <c:strCache>
                <c:ptCount val="1"/>
                <c:pt idx="0">
                  <c:v>Female</c:v>
                </c:pt>
              </c:strCache>
            </c:strRef>
          </c:tx>
          <c:spPr>
            <a:solidFill>
              <a:srgbClr val="73A950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yearly_table!$L$7:$L$12</c:f>
              <c:strCache>
                <c:ptCount val="6"/>
                <c:pt idx="0">
                  <c:v>2015-2019</c:v>
                </c:pt>
                <c:pt idx="1">
                  <c:v>2016-2020</c:v>
                </c:pt>
                <c:pt idx="2">
                  <c:v>2017-2021</c:v>
                </c:pt>
                <c:pt idx="3">
                  <c:v>2018-2022</c:v>
                </c:pt>
                <c:pt idx="4">
                  <c:v>2019-2023</c:v>
                </c:pt>
                <c:pt idx="5">
                  <c:v>2020-2024</c:v>
                </c:pt>
              </c:strCache>
            </c:strRef>
          </c:cat>
          <c:val>
            <c:numRef>
              <c:f>yearly_table!$M$7:$M$12</c:f>
              <c:numCache>
                <c:formatCode>General</c:formatCode>
                <c:ptCount val="6"/>
                <c:pt idx="0">
                  <c:v>7.1915619007031752</c:v>
                </c:pt>
                <c:pt idx="1">
                  <c:v>6.5133319763891722</c:v>
                </c:pt>
                <c:pt idx="2">
                  <c:v>6.0855854609830988</c:v>
                </c:pt>
                <c:pt idx="3">
                  <c:v>3.5680222864161273</c:v>
                </c:pt>
                <c:pt idx="4">
                  <c:v>0</c:v>
                </c:pt>
                <c:pt idx="5">
                  <c:v>5.503097169931614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34B-469C-A156-8B70274F8CE7}"/>
            </c:ext>
          </c:extLst>
        </c:ser>
        <c:ser>
          <c:idx val="1"/>
          <c:order val="1"/>
          <c:tx>
            <c:strRef>
              <c:f>yearly_table!$N$6</c:f>
              <c:strCache>
                <c:ptCount val="1"/>
                <c:pt idx="0">
                  <c:v>Male</c:v>
                </c:pt>
              </c:strCache>
            </c:strRef>
          </c:tx>
          <c:spPr>
            <a:solidFill>
              <a:srgbClr val="00629B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yearly_table!$L$7:$L$12</c:f>
              <c:strCache>
                <c:ptCount val="6"/>
                <c:pt idx="0">
                  <c:v>2015-2019</c:v>
                </c:pt>
                <c:pt idx="1">
                  <c:v>2016-2020</c:v>
                </c:pt>
                <c:pt idx="2">
                  <c:v>2017-2021</c:v>
                </c:pt>
                <c:pt idx="3">
                  <c:v>2018-2022</c:v>
                </c:pt>
                <c:pt idx="4">
                  <c:v>2019-2023</c:v>
                </c:pt>
                <c:pt idx="5">
                  <c:v>2020-2024</c:v>
                </c:pt>
              </c:strCache>
            </c:strRef>
          </c:cat>
          <c:val>
            <c:numRef>
              <c:f>yearly_table!$N$7:$N$12</c:f>
              <c:numCache>
                <c:formatCode>General</c:formatCode>
                <c:ptCount val="6"/>
                <c:pt idx="0">
                  <c:v>8.2964212894607332</c:v>
                </c:pt>
                <c:pt idx="1">
                  <c:v>7.6688205638003266</c:v>
                </c:pt>
                <c:pt idx="2">
                  <c:v>7.0286165100767404</c:v>
                </c:pt>
                <c:pt idx="3">
                  <c:v>3.7580671971323056</c:v>
                </c:pt>
                <c:pt idx="4">
                  <c:v>0</c:v>
                </c:pt>
                <c:pt idx="5">
                  <c:v>6.6468674869183983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34B-469C-A156-8B70274F8C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63039263"/>
        <c:axId val="1962995103"/>
      </c:barChart>
      <c:catAx>
        <c:axId val="196303926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962995103"/>
        <c:crosses val="autoZero"/>
        <c:auto val="1"/>
        <c:lblAlgn val="ctr"/>
        <c:lblOffset val="100"/>
        <c:noMultiLvlLbl val="0"/>
      </c:catAx>
      <c:valAx>
        <c:axId val="1962995103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Rate per 100,000 Population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9630392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457200</xdr:colOff>
      <xdr:row>14</xdr:row>
      <xdr:rowOff>154305</xdr:rowOff>
    </xdr:from>
    <xdr:to>
      <xdr:col>16</xdr:col>
      <xdr:colOff>152400</xdr:colOff>
      <xdr:row>30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B1A8765-8267-A94B-3A5A-AE291094F0A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acobs, Jack" refreshedDate="46225.874285879632" createdVersion="8" refreshedVersion="8" minRefreshableVersion="3" recordCount="203" xr:uid="{7022AA7B-FA35-4E1F-92F4-2383EBE08CA9}">
  <cacheSource type="worksheet">
    <worksheetSource ref="A1:Q1048576" sheet="pertussis_cases"/>
  </cacheSource>
  <cacheFields count="20">
    <cacheField name="InvestigationID" numFmtId="0">
      <sharedItems containsString="0" containsBlank="1" containsNumber="1" containsInteger="1" minValue="50000730076" maxValue="50098724097"/>
    </cacheField>
    <cacheField name="NETSSID" numFmtId="0">
      <sharedItems containsString="0" containsBlank="1" containsNumber="1" containsInteger="1" minValue="9003473" maxValue="9997076"/>
    </cacheField>
    <cacheField name="JURISDICTION" numFmtId="0">
      <sharedItems containsBlank="1"/>
    </cacheField>
    <cacheField name="Onset_Date" numFmtId="0">
      <sharedItems containsNonDate="0" containsDate="1" containsString="0" containsBlank="1" minDate="2014-12-19T00:00:00" maxDate="2024-12-20T00:00:00"/>
    </cacheField>
    <cacheField name="Diagnosis_Date" numFmtId="0">
      <sharedItems containsNonDate="0" containsDate="1" containsString="0" containsBlank="1" minDate="2015-01-01T00:00:00" maxDate="2024-12-26T00:00:00" count="196">
        <d v="2015-01-01T00:00:00"/>
        <d v="2015-01-25T00:00:00"/>
        <d v="2015-03-16T00:00:00"/>
        <d v="2015-05-14T00:00:00"/>
        <d v="2015-06-22T00:00:00"/>
        <d v="2015-07-09T00:00:00"/>
        <d v="2015-07-11T00:00:00"/>
        <d v="2015-09-01T00:00:00"/>
        <d v="2015-10-02T00:00:00"/>
        <d v="2015-12-21T00:00:00"/>
        <d v="2015-12-25T00:00:00"/>
        <d v="2015-12-30T00:00:00"/>
        <d v="2016-01-01T00:00:00"/>
        <d v="2016-01-29T00:00:00"/>
        <d v="2016-03-08T00:00:00"/>
        <d v="2016-04-17T00:00:00"/>
        <d v="2016-04-29T00:00:00"/>
        <d v="2016-05-10T00:00:00"/>
        <d v="2016-05-25T00:00:00"/>
        <d v="2016-06-26T00:00:00"/>
        <d v="2016-07-15T00:00:00"/>
        <d v="2016-08-03T00:00:00"/>
        <d v="2016-09-09T00:00:00"/>
        <d v="2016-12-16T00:00:00"/>
        <d v="2017-01-11T00:00:00"/>
        <d v="2017-02-01T00:00:00"/>
        <d v="2017-02-14T00:00:00"/>
        <d v="2017-02-18T00:00:00"/>
        <d v="2017-02-26T00:00:00"/>
        <d v="2017-03-08T00:00:00"/>
        <d v="2017-03-28T00:00:00"/>
        <d v="2017-03-29T00:00:00"/>
        <d v="2017-04-14T00:00:00"/>
        <d v="2017-04-17T00:00:00"/>
        <d v="2017-04-15T00:00:00"/>
        <d v="2017-04-19T00:00:00"/>
        <d v="2017-04-25T00:00:00"/>
        <d v="2017-04-30T00:00:00"/>
        <d v="2017-05-06T00:00:00"/>
        <d v="2017-05-10T00:00:00"/>
        <d v="2017-05-26T00:00:00"/>
        <d v="2017-05-31T00:00:00"/>
        <d v="2017-06-02T00:00:00"/>
        <d v="2017-06-07T00:00:00"/>
        <d v="2017-06-18T00:00:00"/>
        <d v="2017-06-28T00:00:00"/>
        <d v="2017-07-04T00:00:00"/>
        <d v="2017-07-03T00:00:00"/>
        <d v="2017-07-13T00:00:00"/>
        <d v="2017-07-14T00:00:00"/>
        <d v="2017-07-23T00:00:00"/>
        <d v="2017-07-29T00:00:00"/>
        <d v="2017-08-15T00:00:00"/>
        <d v="2017-08-20T00:00:00"/>
        <d v="2017-08-25T00:00:00"/>
        <d v="2017-09-06T00:00:00"/>
        <d v="2017-09-09T00:00:00"/>
        <d v="2017-10-02T00:00:00"/>
        <d v="2017-10-04T00:00:00"/>
        <d v="2017-10-15T00:00:00"/>
        <d v="2017-10-25T00:00:00"/>
        <d v="2017-11-01T00:00:00"/>
        <d v="2017-11-04T00:00:00"/>
        <d v="2017-11-06T00:00:00"/>
        <d v="2017-11-07T00:00:00"/>
        <d v="2017-11-14T00:00:00"/>
        <d v="2017-11-15T00:00:00"/>
        <d v="2017-11-29T00:00:00"/>
        <d v="2017-12-17T00:00:00"/>
        <d v="2018-02-01T00:00:00"/>
        <d v="2018-02-06T00:00:00"/>
        <d v="2018-02-10T00:00:00"/>
        <d v="2018-02-16T00:00:00"/>
        <d v="2018-03-07T00:00:00"/>
        <d v="2018-03-28T00:00:00"/>
        <d v="2018-04-20T00:00:00"/>
        <d v="2018-05-01T00:00:00"/>
        <d v="2018-05-08T00:00:00"/>
        <d v="2018-05-27T00:00:00"/>
        <d v="2018-05-30T00:00:00"/>
        <d v="2018-06-04T00:00:00"/>
        <d v="2018-06-12T00:00:00"/>
        <d v="2018-06-16T00:00:00"/>
        <d v="2018-06-21T00:00:00"/>
        <d v="2018-07-26T00:00:00"/>
        <d v="2018-08-15T00:00:00"/>
        <d v="2018-09-15T00:00:00"/>
        <d v="2018-09-19T00:00:00"/>
        <d v="2018-09-21T00:00:00"/>
        <d v="2018-10-14T00:00:00"/>
        <d v="2018-10-23T00:00:00"/>
        <d v="2018-12-31T00:00:00"/>
        <d v="2019-02-17T00:00:00"/>
        <d v="2019-02-21T00:00:00"/>
        <d v="2019-04-19T00:00:00"/>
        <d v="2019-04-21T00:00:00"/>
        <d v="2019-04-28T00:00:00"/>
        <d v="2019-06-06T00:00:00"/>
        <d v="2019-06-18T00:00:00"/>
        <d v="2019-08-01T00:00:00"/>
        <d v="2019-08-24T00:00:00"/>
        <d v="2019-08-25T00:00:00"/>
        <d v="2019-09-09T00:00:00"/>
        <d v="2019-09-26T00:00:00"/>
        <d v="2019-10-12T00:00:00"/>
        <d v="2019-10-23T00:00:00"/>
        <d v="2019-11-04T00:00:00"/>
        <d v="2019-11-12T00:00:00"/>
        <d v="2019-11-18T00:00:00"/>
        <d v="2019-11-28T00:00:00"/>
        <d v="2019-11-29T00:00:00"/>
        <d v="2019-12-15T00:00:00"/>
        <d v="2019-12-29T00:00:00"/>
        <d v="2020-02-19T00:00:00"/>
        <d v="2021-01-28T00:00:00"/>
        <d v="2021-05-04T00:00:00"/>
        <d v="2021-10-27T00:00:00"/>
        <d v="2022-02-07T00:00:00"/>
        <d v="2022-06-07T00:00:00"/>
        <d v="2022-08-10T00:00:00"/>
        <d v="2022-10-10T00:00:00"/>
        <d v="2023-01-09T00:00:00"/>
        <d v="2023-05-05T00:00:00"/>
        <d v="2023-05-13T00:00:00"/>
        <d v="2023-06-16T00:00:00"/>
        <d v="2023-07-04T00:00:00"/>
        <d v="2023-08-18T00:00:00"/>
        <d v="2023-09-03T00:00:00"/>
        <d v="2023-09-21T00:00:00"/>
        <d v="2023-11-05T00:00:00"/>
        <d v="2024-01-04T00:00:00"/>
        <d v="2024-01-11T00:00:00"/>
        <d v="2024-01-25T00:00:00"/>
        <d v="2024-01-28T00:00:00"/>
        <d v="2024-02-02T00:00:00"/>
        <d v="2024-02-04T00:00:00"/>
        <d v="2024-02-07T00:00:00"/>
        <d v="2024-02-08T00:00:00"/>
        <d v="2024-02-15T00:00:00"/>
        <d v="2024-02-18T00:00:00"/>
        <d v="2024-02-25T00:00:00"/>
        <d v="2024-03-06T00:00:00"/>
        <d v="2024-03-13T00:00:00"/>
        <d v="2024-03-16T00:00:00"/>
        <d v="2024-03-24T00:00:00"/>
        <d v="2024-03-23T00:00:00"/>
        <d v="2024-04-02T00:00:00"/>
        <d v="2024-04-08T00:00:00"/>
        <d v="2024-04-10T00:00:00"/>
        <d v="2024-04-15T00:00:00"/>
        <d v="2024-04-17T00:00:00"/>
        <d v="2024-04-25T00:00:00"/>
        <d v="2024-05-05T00:00:00"/>
        <d v="2024-05-06T00:00:00"/>
        <d v="2024-05-11T00:00:00"/>
        <d v="2024-05-12T00:00:00"/>
        <d v="2024-05-17T00:00:00"/>
        <d v="2024-05-18T00:00:00"/>
        <d v="2024-05-21T00:00:00"/>
        <d v="2024-05-26T00:00:00"/>
        <d v="2024-05-28T00:00:00"/>
        <d v="2024-06-01T00:00:00"/>
        <d v="2024-06-06T00:00:00"/>
        <d v="2024-06-11T00:00:00"/>
        <d v="2024-06-12T00:00:00"/>
        <d v="2024-06-19T00:00:00"/>
        <d v="2024-06-24T00:00:00"/>
        <d v="2024-07-01T00:00:00"/>
        <d v="2024-07-13T00:00:00"/>
        <d v="2024-07-22T00:00:00"/>
        <d v="2024-07-29T00:00:00"/>
        <d v="2024-08-01T00:00:00"/>
        <d v="2024-08-08T00:00:00"/>
        <d v="2024-08-10T00:00:00"/>
        <d v="2024-08-24T00:00:00"/>
        <d v="2024-08-25T00:00:00"/>
        <d v="2024-09-08T00:00:00"/>
        <d v="2024-09-30T00:00:00"/>
        <d v="2024-10-02T00:00:00"/>
        <d v="2024-10-13T00:00:00"/>
        <d v="2024-10-14T00:00:00"/>
        <d v="2024-10-16T00:00:00"/>
        <d v="2024-10-31T00:00:00"/>
        <d v="2024-11-05T00:00:00"/>
        <d v="2024-11-07T00:00:00"/>
        <d v="2024-11-09T00:00:00"/>
        <d v="2024-11-20T00:00:00"/>
        <d v="2024-11-29T00:00:00"/>
        <d v="2024-11-30T00:00:00"/>
        <d v="2024-12-05T00:00:00"/>
        <d v="2024-12-10T00:00:00"/>
        <d v="2024-12-15T00:00:00"/>
        <d v="2024-12-17T00:00:00"/>
        <d v="2024-12-24T00:00:00"/>
        <d v="2024-12-25T00:00:00"/>
        <m/>
      </sharedItems>
      <fieldGroup par="19"/>
    </cacheField>
    <cacheField name="Referral_Date" numFmtId="0">
      <sharedItems containsNonDate="0" containsDate="1" containsString="0" containsBlank="1" minDate="2015-01-01T00:00:00" maxDate="2024-12-28T00:00:00"/>
    </cacheField>
    <cacheField name="Patient_Status" numFmtId="0">
      <sharedItems containsBlank="1"/>
    </cacheField>
    <cacheField name="Case_Disposition" numFmtId="0">
      <sharedItems containsBlank="1"/>
    </cacheField>
    <cacheField name="Date_of_Death" numFmtId="0">
      <sharedItems containsDate="1" containsBlank="1" containsMixedTypes="1" minDate="2024-03-17T00:00:00" maxDate="2024-03-18T00:00:00"/>
    </cacheField>
    <cacheField name="Date_of_Birth" numFmtId="0">
      <sharedItems containsNonDate="0" containsDate="1" containsString="0" containsBlank="1" minDate="2002-01-25T00:00:00" maxDate="2016-08-30T00:00:00"/>
    </cacheField>
    <cacheField name="Age" numFmtId="0">
      <sharedItems containsString="0" containsBlank="1" containsNumber="1" containsInteger="1" minValue="8" maxValue="13"/>
    </cacheField>
    <cacheField name="Age_Units" numFmtId="0">
      <sharedItems containsBlank="1"/>
    </cacheField>
    <cacheField name="Sex" numFmtId="0">
      <sharedItems containsBlank="1" count="3">
        <s v="Male"/>
        <s v="Female"/>
        <m/>
      </sharedItems>
    </cacheField>
    <cacheField name="Patient_Hospitalized" numFmtId="0">
      <sharedItems containsBlank="1"/>
    </cacheField>
    <cacheField name="Admission_Date" numFmtId="0">
      <sharedItems containsDate="1" containsBlank="1" containsMixedTypes="1" minDate="2015-05-30T00:00:00" maxDate="2024-11-27T00:00:00"/>
    </cacheField>
    <cacheField name="Patient_Died" numFmtId="0">
      <sharedItems containsBlank="1"/>
    </cacheField>
    <cacheField name="Month" numFmtId="0">
      <sharedItems containsBlank="1" count="76">
        <s v="2015-01"/>
        <s v="2015-03"/>
        <s v="2015-05"/>
        <s v="2015-06"/>
        <s v="2015-07"/>
        <s v="2015-09"/>
        <s v="2015-10"/>
        <s v="2015-12"/>
        <s v="2016-01"/>
        <s v="2016-03"/>
        <s v="2016-04"/>
        <s v="2016-05"/>
        <s v="2016-06"/>
        <s v="2016-07"/>
        <s v="2016-08"/>
        <s v="2016-09"/>
        <s v="2016-12"/>
        <s v="2017-01"/>
        <s v="2017-02"/>
        <s v="2017-03"/>
        <s v="2017-04"/>
        <s v="2017-05"/>
        <s v="2017-06"/>
        <s v="2017-07"/>
        <s v="2017-08"/>
        <s v="2017-09"/>
        <s v="2017-10"/>
        <s v="2017-11"/>
        <s v="2017-12"/>
        <s v="2018-02"/>
        <s v="2018-03"/>
        <s v="2018-04"/>
        <s v="2018-05"/>
        <s v="2018-06"/>
        <s v="2018-07"/>
        <s v="2018-08"/>
        <s v="2018-09"/>
        <s v="2018-10"/>
        <s v="2018-12"/>
        <s v="2019-02"/>
        <s v="2019-04"/>
        <s v="2019-06"/>
        <s v="2019-08"/>
        <s v="2019-09"/>
        <s v="2019-10"/>
        <s v="2019-11"/>
        <s v="2019-12"/>
        <s v="2020-02"/>
        <s v="2021-01"/>
        <s v="2021-05"/>
        <s v="2021-10"/>
        <s v="2022-02"/>
        <s v="2022-06"/>
        <s v="2022-08"/>
        <s v="2022-10"/>
        <s v="2023-01"/>
        <s v="2023-05"/>
        <s v="2023-06"/>
        <s v="2023-07"/>
        <s v="2023-08"/>
        <s v="2023-09"/>
        <s v="2023-11"/>
        <s v="2024-01"/>
        <s v="2024-02"/>
        <s v="2024-03"/>
        <s v="2024-04"/>
        <s v="2024-05"/>
        <s v="2024-06"/>
        <s v="2024-07"/>
        <s v="2024-08"/>
        <s v="2024-09"/>
        <s v="2024-10"/>
        <s v="2024-11"/>
        <s v="2024-12"/>
        <m/>
        <s v="1900-01" u="1"/>
      </sharedItems>
    </cacheField>
    <cacheField name="Months (Diagnosis_Date)" numFmtId="0" databaseField="0">
      <fieldGroup base="4">
        <rangePr groupBy="months" startDate="2015-01-01T00:00:00" endDate="2024-12-26T00:00:00"/>
        <groupItems count="14">
          <s v="&lt;1/1/2015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12/26/2024"/>
        </groupItems>
      </fieldGroup>
    </cacheField>
    <cacheField name="Quarters (Diagnosis_Date)" numFmtId="0" databaseField="0">
      <fieldGroup base="4">
        <rangePr groupBy="quarters" startDate="2015-01-01T00:00:00" endDate="2024-12-26T00:00:00"/>
        <groupItems count="6">
          <s v="&lt;1/1/2015"/>
          <s v="Qtr1"/>
          <s v="Qtr2"/>
          <s v="Qtr3"/>
          <s v="Qtr4"/>
          <s v="&gt;12/26/2024"/>
        </groupItems>
      </fieldGroup>
    </cacheField>
    <cacheField name="Years (Diagnosis_Date)" numFmtId="0" databaseField="0">
      <fieldGroup base="4">
        <rangePr groupBy="years" startDate="2015-01-01T00:00:00" endDate="2024-12-26T00:00:00"/>
        <groupItems count="12">
          <s v="&lt;1/1/2015"/>
          <s v="2015"/>
          <s v="2016"/>
          <s v="2017"/>
          <s v="2018"/>
          <s v="2019"/>
          <s v="2020"/>
          <s v="2021"/>
          <s v="2022"/>
          <s v="2023"/>
          <s v="2024"/>
          <s v="&gt;12/26/202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3">
  <r>
    <n v="50029313384"/>
    <n v="9544276"/>
    <s v="Ingham County"/>
    <d v="2014-12-19T00:00:00"/>
    <x v="0"/>
    <d v="2015-01-01T00:00:00"/>
    <s v="A"/>
    <s v="O"/>
    <s v="NA"/>
    <d v="2006-09-22T00:00:00"/>
    <n v="8"/>
    <s v="Years"/>
    <x v="0"/>
    <s v="N"/>
    <s v="NA"/>
    <s v="Survived"/>
    <x v="0"/>
  </r>
  <r>
    <n v="50094887643"/>
    <n v="9620684"/>
    <s v="Ingham County"/>
    <d v="2015-01-11T00:00:00"/>
    <x v="1"/>
    <d v="2015-01-27T00:00:00"/>
    <s v="A"/>
    <s v="O"/>
    <s v="NA"/>
    <d v="2003-04-30T00:00:00"/>
    <n v="11"/>
    <s v="Years"/>
    <x v="0"/>
    <s v="N"/>
    <s v="NA"/>
    <s v="Survived"/>
    <x v="0"/>
  </r>
  <r>
    <n v="50064278482"/>
    <n v="9053669"/>
    <s v="Ingham County"/>
    <d v="2015-03-02T00:00:00"/>
    <x v="2"/>
    <d v="2015-03-18T00:00:00"/>
    <s v="A"/>
    <s v="O"/>
    <s v="NA"/>
    <d v="2003-01-30T00:00:00"/>
    <n v="12"/>
    <s v="Years"/>
    <x v="1"/>
    <s v="N"/>
    <s v="NA"/>
    <s v="Survived"/>
    <x v="1"/>
  </r>
  <r>
    <n v="50091809198"/>
    <n v="9790179"/>
    <s v="Ingham County"/>
    <d v="2015-05-09T00:00:00"/>
    <x v="3"/>
    <d v="2015-05-15T00:00:00"/>
    <s v="A"/>
    <s v="I"/>
    <s v="NA"/>
    <d v="2004-09-27T00:00:00"/>
    <n v="10"/>
    <s v="Years"/>
    <x v="1"/>
    <s v="Y"/>
    <d v="2015-05-30T00:00:00"/>
    <s v="Survived"/>
    <x v="2"/>
  </r>
  <r>
    <n v="50009619282"/>
    <n v="9947773"/>
    <s v="Ingham County"/>
    <d v="2015-06-17T00:00:00"/>
    <x v="4"/>
    <d v="2015-06-22T00:00:00"/>
    <s v="A"/>
    <s v="O"/>
    <s v="NA"/>
    <d v="2002-03-25T00:00:00"/>
    <n v="13"/>
    <s v="Years"/>
    <x v="0"/>
    <s v="N"/>
    <s v="NA"/>
    <s v="Survived"/>
    <x v="3"/>
  </r>
  <r>
    <n v="50016127508"/>
    <n v="9849523"/>
    <s v="Ingham County"/>
    <d v="2015-06-27T00:00:00"/>
    <x v="5"/>
    <d v="2015-07-09T00:00:00"/>
    <s v="A"/>
    <s v="I"/>
    <s v="NA"/>
    <d v="2003-06-13T00:00:00"/>
    <n v="12"/>
    <s v="Years"/>
    <x v="1"/>
    <s v="Y"/>
    <d v="2015-07-20T00:00:00"/>
    <s v="Survived"/>
    <x v="4"/>
  </r>
  <r>
    <n v="50000828023"/>
    <n v="9851376"/>
    <s v="Ingham County"/>
    <d v="2015-07-06T00:00:00"/>
    <x v="6"/>
    <d v="2015-07-13T00:00:00"/>
    <s v="A"/>
    <s v="O"/>
    <s v="NA"/>
    <d v="2002-01-25T00:00:00"/>
    <n v="13"/>
    <s v="Years"/>
    <x v="0"/>
    <s v="N"/>
    <s v="NA"/>
    <s v="Survived"/>
    <x v="4"/>
  </r>
  <r>
    <n v="50055258308"/>
    <n v="9206217"/>
    <s v="Ingham County"/>
    <d v="2015-08-16T00:00:00"/>
    <x v="7"/>
    <d v="2015-09-01T00:00:00"/>
    <s v="A"/>
    <s v="O"/>
    <s v="NA"/>
    <d v="2002-01-29T00:00:00"/>
    <n v="13"/>
    <s v="Years"/>
    <x v="1"/>
    <s v="N"/>
    <s v="NA"/>
    <s v="Survived"/>
    <x v="5"/>
  </r>
  <r>
    <n v="50037692115"/>
    <n v="9457387"/>
    <s v="Ingham County"/>
    <d v="2015-09-23T00:00:00"/>
    <x v="8"/>
    <d v="2015-10-03T00:00:00"/>
    <s v="A"/>
    <s v="O"/>
    <s v="NA"/>
    <d v="2006-10-10T00:00:00"/>
    <n v="8"/>
    <s v="Years"/>
    <x v="0"/>
    <s v="N"/>
    <s v="NA"/>
    <s v="Survived"/>
    <x v="6"/>
  </r>
  <r>
    <n v="50015384335"/>
    <n v="9152994"/>
    <s v="Ingham County"/>
    <d v="2015-12-02T00:00:00"/>
    <x v="9"/>
    <d v="2015-12-21T00:00:00"/>
    <s v="A"/>
    <s v="O"/>
    <s v="NA"/>
    <d v="2004-04-12T00:00:00"/>
    <n v="11"/>
    <s v="Years"/>
    <x v="1"/>
    <s v="N"/>
    <s v="NA"/>
    <s v="Survived"/>
    <x v="7"/>
  </r>
  <r>
    <n v="50097956023"/>
    <n v="9705457"/>
    <s v="Ingham County"/>
    <d v="2015-12-09T00:00:00"/>
    <x v="10"/>
    <d v="2015-12-25T00:00:00"/>
    <s v="A"/>
    <s v="O"/>
    <s v="NA"/>
    <d v="2005-10-08T00:00:00"/>
    <n v="10"/>
    <s v="Years"/>
    <x v="0"/>
    <s v="N"/>
    <s v="NA"/>
    <s v="Survived"/>
    <x v="7"/>
  </r>
  <r>
    <n v="50060436628"/>
    <n v="9035939"/>
    <s v="Ingham County"/>
    <d v="2015-12-10T00:00:00"/>
    <x v="11"/>
    <d v="2015-12-30T00:00:00"/>
    <s v="A"/>
    <s v="O"/>
    <s v="NA"/>
    <d v="2006-05-11T00:00:00"/>
    <n v="9"/>
    <s v="Years"/>
    <x v="1"/>
    <s v="N"/>
    <s v="NA"/>
    <s v="Survived"/>
    <x v="7"/>
  </r>
  <r>
    <n v="50034303079"/>
    <n v="9004908"/>
    <s v="Ingham County"/>
    <d v="2015-12-20T00:00:00"/>
    <x v="12"/>
    <d v="2016-01-03T00:00:00"/>
    <s v="A"/>
    <s v="O"/>
    <s v="NA"/>
    <d v="2003-11-06T00:00:00"/>
    <n v="12"/>
    <s v="Years"/>
    <x v="0"/>
    <s v="N"/>
    <s v="NA"/>
    <s v="Survived"/>
    <x v="8"/>
  </r>
  <r>
    <n v="50076779957"/>
    <n v="9331084"/>
    <s v="Ingham County"/>
    <d v="2016-01-10T00:00:00"/>
    <x v="13"/>
    <d v="2016-01-29T00:00:00"/>
    <s v="A"/>
    <s v="O"/>
    <s v="NA"/>
    <d v="2002-11-09T00:00:00"/>
    <n v="13"/>
    <s v="Years"/>
    <x v="1"/>
    <s v="N"/>
    <s v="NA"/>
    <s v="Survived"/>
    <x v="8"/>
  </r>
  <r>
    <n v="50059592265"/>
    <n v="9905761"/>
    <s v="Ingham County"/>
    <d v="2016-02-21T00:00:00"/>
    <x v="14"/>
    <d v="2016-03-08T00:00:00"/>
    <s v="A"/>
    <s v="O"/>
    <s v="NA"/>
    <d v="2003-01-07T00:00:00"/>
    <n v="13"/>
    <s v="Years"/>
    <x v="0"/>
    <s v="N"/>
    <s v="NA"/>
    <s v="Survived"/>
    <x v="9"/>
  </r>
  <r>
    <n v="50077996368"/>
    <n v="9089107"/>
    <s v="Ingham County"/>
    <d v="2016-04-09T00:00:00"/>
    <x v="15"/>
    <d v="2016-04-17T00:00:00"/>
    <s v="A"/>
    <s v="O"/>
    <s v="NA"/>
    <d v="2005-07-03T00:00:00"/>
    <n v="10"/>
    <s v="Years"/>
    <x v="1"/>
    <s v="N"/>
    <s v="NA"/>
    <s v="Survived"/>
    <x v="10"/>
  </r>
  <r>
    <n v="50004673226"/>
    <n v="9722822"/>
    <s v="Ingham County"/>
    <d v="2016-04-09T00:00:00"/>
    <x v="16"/>
    <d v="2016-04-29T00:00:00"/>
    <s v="A"/>
    <s v="O"/>
    <s v="NA"/>
    <d v="2005-01-06T00:00:00"/>
    <n v="11"/>
    <s v="Years"/>
    <x v="1"/>
    <s v="N"/>
    <s v="NA"/>
    <s v="Survived"/>
    <x v="10"/>
  </r>
  <r>
    <n v="50084061537"/>
    <n v="9798591"/>
    <s v="Ingham County"/>
    <d v="2016-04-25T00:00:00"/>
    <x v="17"/>
    <d v="2016-05-13T00:00:00"/>
    <s v="A"/>
    <s v="O"/>
    <s v="NA"/>
    <d v="2007-09-27T00:00:00"/>
    <n v="8"/>
    <s v="Years"/>
    <x v="1"/>
    <s v="N"/>
    <s v="NA"/>
    <s v="Survived"/>
    <x v="11"/>
  </r>
  <r>
    <n v="50014123368"/>
    <n v="9633161"/>
    <s v="Ingham County"/>
    <d v="2016-05-08T00:00:00"/>
    <x v="18"/>
    <d v="2016-05-26T00:00:00"/>
    <s v="A"/>
    <s v="I"/>
    <s v="NA"/>
    <d v="2006-07-15T00:00:00"/>
    <n v="9"/>
    <s v="Years"/>
    <x v="0"/>
    <s v="Y"/>
    <d v="2016-06-01T00:00:00"/>
    <s v="Survived"/>
    <x v="11"/>
  </r>
  <r>
    <n v="50004520273"/>
    <n v="9795576"/>
    <s v="Ingham County"/>
    <d v="2016-06-09T00:00:00"/>
    <x v="19"/>
    <d v="2016-06-27T00:00:00"/>
    <s v="A"/>
    <s v="O"/>
    <s v="NA"/>
    <d v="2006-09-16T00:00:00"/>
    <n v="9"/>
    <s v="Years"/>
    <x v="1"/>
    <s v="N"/>
    <s v="NA"/>
    <s v="Survived"/>
    <x v="12"/>
  </r>
  <r>
    <n v="50064432105"/>
    <n v="9534422"/>
    <s v="Ingham County"/>
    <d v="2016-07-09T00:00:00"/>
    <x v="20"/>
    <d v="2016-07-15T00:00:00"/>
    <s v="A"/>
    <s v="O"/>
    <s v="NA"/>
    <d v="2008-03-16T00:00:00"/>
    <n v="8"/>
    <s v="Years"/>
    <x v="1"/>
    <s v="N"/>
    <s v="NA"/>
    <s v="Survived"/>
    <x v="13"/>
  </r>
  <r>
    <n v="50038113632"/>
    <n v="9393144"/>
    <s v="Ingham County"/>
    <d v="2016-07-26T00:00:00"/>
    <x v="21"/>
    <d v="2016-08-03T00:00:00"/>
    <s v="A"/>
    <s v="O"/>
    <s v="NA"/>
    <d v="2007-11-30T00:00:00"/>
    <n v="8"/>
    <s v="Years"/>
    <x v="0"/>
    <s v="N"/>
    <s v="NA"/>
    <s v="Survived"/>
    <x v="14"/>
  </r>
  <r>
    <n v="50004749062"/>
    <n v="9239410"/>
    <s v="Ingham County"/>
    <d v="2016-08-27T00:00:00"/>
    <x v="22"/>
    <d v="2016-09-11T00:00:00"/>
    <s v="A"/>
    <s v="O"/>
    <s v="NA"/>
    <d v="2003-03-10T00:00:00"/>
    <n v="13"/>
    <s v="Years"/>
    <x v="0"/>
    <s v="N"/>
    <s v="NA"/>
    <s v="Survived"/>
    <x v="15"/>
  </r>
  <r>
    <n v="50031934105"/>
    <n v="9261282"/>
    <s v="Ingham County"/>
    <d v="2016-12-01T00:00:00"/>
    <x v="23"/>
    <d v="2016-12-16T00:00:00"/>
    <s v="A"/>
    <s v="O"/>
    <s v="NA"/>
    <d v="2003-10-09T00:00:00"/>
    <n v="13"/>
    <s v="Years"/>
    <x v="0"/>
    <s v="N"/>
    <s v="NA"/>
    <s v="Survived"/>
    <x v="16"/>
  </r>
  <r>
    <n v="50090996420"/>
    <n v="9403973"/>
    <s v="Ingham County"/>
    <d v="2016-12-24T00:00:00"/>
    <x v="24"/>
    <d v="2017-01-12T00:00:00"/>
    <s v="A"/>
    <s v="O"/>
    <s v="NA"/>
    <d v="2008-04-30T00:00:00"/>
    <n v="8"/>
    <s v="Years"/>
    <x v="0"/>
    <s v="N"/>
    <s v="NA"/>
    <s v="Survived"/>
    <x v="17"/>
  </r>
  <r>
    <n v="50023482301"/>
    <n v="9935191"/>
    <s v="Ingham County"/>
    <d v="2017-01-19T00:00:00"/>
    <x v="25"/>
    <d v="2017-02-01T00:00:00"/>
    <s v="A"/>
    <s v="O"/>
    <s v="NA"/>
    <d v="2006-08-13T00:00:00"/>
    <n v="10"/>
    <s v="Years"/>
    <x v="1"/>
    <s v="N"/>
    <s v="NA"/>
    <s v="Survived"/>
    <x v="18"/>
  </r>
  <r>
    <n v="50022332283"/>
    <n v="9851720"/>
    <s v="Ingham County"/>
    <d v="2017-02-03T00:00:00"/>
    <x v="26"/>
    <d v="2017-02-15T00:00:00"/>
    <s v="A"/>
    <s v="O"/>
    <s v="NA"/>
    <d v="2006-10-14T00:00:00"/>
    <n v="10"/>
    <s v="Years"/>
    <x v="0"/>
    <s v="N"/>
    <s v="NA"/>
    <s v="Survived"/>
    <x v="18"/>
  </r>
  <r>
    <n v="50013303749"/>
    <n v="9747811"/>
    <s v="Ingham County"/>
    <d v="2017-01-29T00:00:00"/>
    <x v="27"/>
    <d v="2017-02-19T00:00:00"/>
    <s v="A"/>
    <s v="O"/>
    <s v="NA"/>
    <d v="2004-07-24T00:00:00"/>
    <n v="12"/>
    <s v="Years"/>
    <x v="1"/>
    <s v="N"/>
    <s v="NA"/>
    <s v="Survived"/>
    <x v="18"/>
  </r>
  <r>
    <n v="50075498930"/>
    <n v="9576645"/>
    <s v="Ingham County"/>
    <d v="2017-02-19T00:00:00"/>
    <x v="28"/>
    <d v="2017-02-27T00:00:00"/>
    <s v="A"/>
    <s v="O"/>
    <s v="NA"/>
    <d v="2008-10-16T00:00:00"/>
    <n v="8"/>
    <s v="Years"/>
    <x v="1"/>
    <s v="N"/>
    <s v="NA"/>
    <s v="Survived"/>
    <x v="18"/>
  </r>
  <r>
    <n v="50013092122"/>
    <n v="9003473"/>
    <s v="Ingham County"/>
    <d v="2017-02-27T00:00:00"/>
    <x v="29"/>
    <d v="2017-03-10T00:00:00"/>
    <s v="A"/>
    <s v="O"/>
    <s v="NA"/>
    <d v="2008-09-26T00:00:00"/>
    <n v="8"/>
    <s v="Years"/>
    <x v="1"/>
    <s v="N"/>
    <s v="NA"/>
    <s v="Survived"/>
    <x v="19"/>
  </r>
  <r>
    <n v="50089810957"/>
    <n v="9574923"/>
    <s v="Ingham County"/>
    <d v="2017-03-19T00:00:00"/>
    <x v="30"/>
    <d v="2017-03-29T00:00:00"/>
    <s v="A"/>
    <s v="O"/>
    <s v="NA"/>
    <d v="2004-11-02T00:00:00"/>
    <n v="12"/>
    <s v="Years"/>
    <x v="1"/>
    <s v="N"/>
    <s v="NA"/>
    <s v="Survived"/>
    <x v="19"/>
  </r>
  <r>
    <n v="50078963247"/>
    <n v="9486525"/>
    <s v="Ingham County"/>
    <d v="2017-03-14T00:00:00"/>
    <x v="31"/>
    <d v="2017-03-30T00:00:00"/>
    <s v="A"/>
    <s v="O"/>
    <s v="NA"/>
    <d v="2005-08-17T00:00:00"/>
    <n v="11"/>
    <s v="Years"/>
    <x v="0"/>
    <s v="N"/>
    <s v="NA"/>
    <s v="Survived"/>
    <x v="19"/>
  </r>
  <r>
    <n v="50093435005"/>
    <n v="9256442"/>
    <s v="Ingham County"/>
    <d v="2017-03-31T00:00:00"/>
    <x v="32"/>
    <d v="2017-04-16T00:00:00"/>
    <s v="A"/>
    <s v="O"/>
    <s v="NA"/>
    <d v="2006-04-01T00:00:00"/>
    <n v="11"/>
    <s v="Years"/>
    <x v="1"/>
    <s v="N"/>
    <s v="NA"/>
    <s v="Survived"/>
    <x v="20"/>
  </r>
  <r>
    <n v="50054350927"/>
    <n v="9429044"/>
    <s v="Ingham County"/>
    <d v="2017-04-07T00:00:00"/>
    <x v="33"/>
    <d v="2017-04-17T00:00:00"/>
    <s v="A"/>
    <s v="O"/>
    <s v="NA"/>
    <d v="2008-07-27T00:00:00"/>
    <n v="8"/>
    <s v="Years"/>
    <x v="1"/>
    <s v="N"/>
    <s v="NA"/>
    <s v="Survived"/>
    <x v="20"/>
  </r>
  <r>
    <n v="50070909571"/>
    <n v="9634112"/>
    <s v="Ingham County"/>
    <d v="2017-04-09T00:00:00"/>
    <x v="34"/>
    <d v="2017-04-17T00:00:00"/>
    <s v="A"/>
    <s v="I"/>
    <s v="NA"/>
    <d v="2008-12-16T00:00:00"/>
    <n v="8"/>
    <s v="Years"/>
    <x v="0"/>
    <s v="Y"/>
    <d v="2017-04-25T00:00:00"/>
    <s v="Survived"/>
    <x v="20"/>
  </r>
  <r>
    <n v="50055822336"/>
    <n v="9842921"/>
    <s v="Ingham County"/>
    <d v="2017-04-07T00:00:00"/>
    <x v="35"/>
    <d v="2017-04-20T00:00:00"/>
    <s v="A"/>
    <s v="O"/>
    <s v="NA"/>
    <d v="2007-05-26T00:00:00"/>
    <n v="9"/>
    <s v="Years"/>
    <x v="0"/>
    <s v="N"/>
    <s v="NA"/>
    <s v="Survived"/>
    <x v="20"/>
  </r>
  <r>
    <n v="50010933265"/>
    <n v="9072209"/>
    <s v="Ingham County"/>
    <d v="2017-04-06T00:00:00"/>
    <x v="36"/>
    <d v="2017-04-25T00:00:00"/>
    <s v="A"/>
    <s v="O"/>
    <s v="NA"/>
    <d v="2006-11-20T00:00:00"/>
    <n v="10"/>
    <s v="Years"/>
    <x v="1"/>
    <s v="N"/>
    <s v="NA"/>
    <s v="Survived"/>
    <x v="20"/>
  </r>
  <r>
    <n v="50005375546"/>
    <n v="9930531"/>
    <s v="Ingham County"/>
    <d v="2017-04-12T00:00:00"/>
    <x v="37"/>
    <d v="2017-05-01T00:00:00"/>
    <s v="A"/>
    <s v="O"/>
    <s v="NA"/>
    <d v="2004-08-09T00:00:00"/>
    <n v="12"/>
    <s v="Years"/>
    <x v="1"/>
    <s v="N"/>
    <s v="NA"/>
    <s v="Survived"/>
    <x v="20"/>
  </r>
  <r>
    <n v="50028542413"/>
    <n v="9064145"/>
    <s v="Ingham County"/>
    <d v="2017-04-23T00:00:00"/>
    <x v="38"/>
    <d v="2017-05-06T00:00:00"/>
    <s v="A"/>
    <s v="O"/>
    <s v="NA"/>
    <d v="2007-02-08T00:00:00"/>
    <n v="10"/>
    <s v="Years"/>
    <x v="1"/>
    <s v="N"/>
    <s v="NA"/>
    <s v="Survived"/>
    <x v="21"/>
  </r>
  <r>
    <n v="50039030733"/>
    <n v="9284301"/>
    <s v="Ingham County"/>
    <d v="2017-05-02T00:00:00"/>
    <x v="39"/>
    <d v="2017-05-11T00:00:00"/>
    <s v="A"/>
    <s v="O"/>
    <s v="NA"/>
    <d v="2007-05-08T00:00:00"/>
    <n v="10"/>
    <s v="Years"/>
    <x v="0"/>
    <s v="N"/>
    <s v="NA"/>
    <s v="Survived"/>
    <x v="21"/>
  </r>
  <r>
    <n v="50088140177"/>
    <n v="9042510"/>
    <s v="Ingham County"/>
    <d v="2017-05-13T00:00:00"/>
    <x v="40"/>
    <d v="2017-05-26T00:00:00"/>
    <s v="A"/>
    <s v="O"/>
    <s v="NA"/>
    <d v="2004-12-27T00:00:00"/>
    <n v="12"/>
    <s v="Years"/>
    <x v="0"/>
    <s v="N"/>
    <s v="NA"/>
    <s v="Survived"/>
    <x v="21"/>
  </r>
  <r>
    <n v="50003082248"/>
    <n v="9124736"/>
    <s v="Ingham County"/>
    <d v="2017-05-13T00:00:00"/>
    <x v="41"/>
    <d v="2017-05-31T00:00:00"/>
    <s v="A"/>
    <s v="O"/>
    <s v="NA"/>
    <d v="2006-04-12T00:00:00"/>
    <n v="11"/>
    <s v="Years"/>
    <x v="1"/>
    <s v="N"/>
    <s v="NA"/>
    <s v="Survived"/>
    <x v="21"/>
  </r>
  <r>
    <n v="50053551096"/>
    <n v="9763798"/>
    <s v="Ingham County"/>
    <d v="2017-05-13T00:00:00"/>
    <x v="42"/>
    <d v="2017-06-02T00:00:00"/>
    <s v="A"/>
    <s v="O"/>
    <s v="NA"/>
    <d v="2007-12-25T00:00:00"/>
    <n v="9"/>
    <s v="Years"/>
    <x v="0"/>
    <s v="N"/>
    <s v="NA"/>
    <s v="Survived"/>
    <x v="22"/>
  </r>
  <r>
    <n v="50086110547"/>
    <n v="9967709"/>
    <s v="Ingham County"/>
    <d v="2017-05-19T00:00:00"/>
    <x v="43"/>
    <d v="2017-06-07T00:00:00"/>
    <s v="A"/>
    <s v="O"/>
    <s v="NA"/>
    <d v="2008-02-19T00:00:00"/>
    <n v="9"/>
    <s v="Years"/>
    <x v="0"/>
    <s v="N"/>
    <s v="NA"/>
    <s v="Survived"/>
    <x v="22"/>
  </r>
  <r>
    <n v="50092817627"/>
    <n v="9492372"/>
    <s v="Ingham County"/>
    <d v="2017-06-03T00:00:00"/>
    <x v="44"/>
    <d v="2017-06-18T00:00:00"/>
    <s v="A"/>
    <s v="O"/>
    <s v="NA"/>
    <d v="2005-05-10T00:00:00"/>
    <n v="12"/>
    <s v="Years"/>
    <x v="0"/>
    <s v="N"/>
    <s v="NA"/>
    <s v="Survived"/>
    <x v="22"/>
  </r>
  <r>
    <n v="50010420296"/>
    <n v="9920507"/>
    <s v="Ingham County"/>
    <d v="2017-06-18T00:00:00"/>
    <x v="45"/>
    <d v="2017-06-29T00:00:00"/>
    <s v="A"/>
    <s v="O"/>
    <s v="NA"/>
    <d v="2008-11-02T00:00:00"/>
    <n v="8"/>
    <s v="Years"/>
    <x v="0"/>
    <s v="N"/>
    <s v="NA"/>
    <s v="Survived"/>
    <x v="22"/>
  </r>
  <r>
    <n v="50069420303"/>
    <n v="9464667"/>
    <s v="Ingham County"/>
    <d v="2017-06-28T00:00:00"/>
    <x v="46"/>
    <d v="2017-07-04T00:00:00"/>
    <s v="A"/>
    <s v="I"/>
    <s v="NA"/>
    <d v="2008-04-18T00:00:00"/>
    <n v="9"/>
    <s v="Years"/>
    <x v="0"/>
    <s v="Y"/>
    <d v="2017-07-15T00:00:00"/>
    <s v="Survived"/>
    <x v="23"/>
  </r>
  <r>
    <n v="50068734449"/>
    <n v="9191312"/>
    <s v="Ingham County"/>
    <d v="2017-06-19T00:00:00"/>
    <x v="47"/>
    <d v="2017-07-04T00:00:00"/>
    <s v="A"/>
    <s v="O"/>
    <s v="NA"/>
    <d v="2008-12-14T00:00:00"/>
    <n v="8"/>
    <s v="Years"/>
    <x v="0"/>
    <s v="N"/>
    <s v="NA"/>
    <s v="Survived"/>
    <x v="23"/>
  </r>
  <r>
    <n v="50011207343"/>
    <n v="9817436"/>
    <s v="Ingham County"/>
    <d v="2017-07-05T00:00:00"/>
    <x v="48"/>
    <d v="2017-07-13T00:00:00"/>
    <s v="A"/>
    <s v="O"/>
    <s v="NA"/>
    <d v="2005-01-01T00:00:00"/>
    <n v="12"/>
    <s v="Years"/>
    <x v="0"/>
    <s v="N"/>
    <s v="NA"/>
    <s v="Survived"/>
    <x v="23"/>
  </r>
  <r>
    <n v="50055138810"/>
    <n v="9868412"/>
    <s v="Ingham County"/>
    <d v="2017-07-01T00:00:00"/>
    <x v="49"/>
    <d v="2017-07-16T00:00:00"/>
    <s v="A"/>
    <s v="O"/>
    <s v="NA"/>
    <d v="2007-03-29T00:00:00"/>
    <n v="10"/>
    <s v="Years"/>
    <x v="1"/>
    <s v="N"/>
    <s v="NA"/>
    <s v="Survived"/>
    <x v="23"/>
  </r>
  <r>
    <n v="50093296186"/>
    <n v="9221812"/>
    <s v="Ingham County"/>
    <d v="2017-07-18T00:00:00"/>
    <x v="50"/>
    <d v="2017-07-23T00:00:00"/>
    <s v="A"/>
    <s v="O"/>
    <s v="NA"/>
    <d v="2006-02-05T00:00:00"/>
    <n v="11"/>
    <s v="Years"/>
    <x v="1"/>
    <s v="N"/>
    <s v="NA"/>
    <s v="Survived"/>
    <x v="23"/>
  </r>
  <r>
    <n v="50022400182"/>
    <n v="9313510"/>
    <s v="Ingham County"/>
    <d v="2017-07-21T00:00:00"/>
    <x v="51"/>
    <d v="2017-07-29T00:00:00"/>
    <s v="A"/>
    <s v="O"/>
    <s v="NA"/>
    <d v="2008-10-12T00:00:00"/>
    <n v="8"/>
    <s v="Years"/>
    <x v="1"/>
    <s v="N"/>
    <s v="NA"/>
    <s v="Survived"/>
    <x v="23"/>
  </r>
  <r>
    <n v="50070615349"/>
    <n v="9409023"/>
    <s v="Ingham County"/>
    <d v="2017-08-01T00:00:00"/>
    <x v="52"/>
    <d v="2017-08-16T00:00:00"/>
    <s v="A"/>
    <s v="I"/>
    <s v="NA"/>
    <d v="2006-08-03T00:00:00"/>
    <n v="11"/>
    <s v="Years"/>
    <x v="0"/>
    <s v="Y"/>
    <d v="2017-08-19T00:00:00"/>
    <s v="Survived"/>
    <x v="24"/>
  </r>
  <r>
    <n v="50029672475"/>
    <n v="9532118"/>
    <s v="Ingham County"/>
    <d v="2017-08-09T00:00:00"/>
    <x v="53"/>
    <d v="2017-08-21T00:00:00"/>
    <s v="A"/>
    <s v="O"/>
    <s v="NA"/>
    <d v="2005-09-28T00:00:00"/>
    <n v="11"/>
    <s v="Years"/>
    <x v="0"/>
    <s v="N"/>
    <s v="NA"/>
    <s v="Survived"/>
    <x v="24"/>
  </r>
  <r>
    <n v="50081659189"/>
    <n v="9502583"/>
    <s v="Ingham County"/>
    <d v="2017-08-18T00:00:00"/>
    <x v="54"/>
    <d v="2017-08-26T00:00:00"/>
    <s v="A"/>
    <s v="I"/>
    <s v="NA"/>
    <d v="2005-12-24T00:00:00"/>
    <n v="11"/>
    <s v="Years"/>
    <x v="0"/>
    <s v="Y"/>
    <d v="2017-09-08T00:00:00"/>
    <s v="Survived"/>
    <x v="24"/>
  </r>
  <r>
    <n v="50088619327"/>
    <n v="9632802"/>
    <s v="Ingham County"/>
    <d v="2017-08-22T00:00:00"/>
    <x v="55"/>
    <d v="2017-09-08T00:00:00"/>
    <s v="A"/>
    <s v="O"/>
    <s v="NA"/>
    <d v="2008-09-28T00:00:00"/>
    <n v="8"/>
    <s v="Years"/>
    <x v="0"/>
    <s v="N"/>
    <s v="NA"/>
    <s v="Survived"/>
    <x v="25"/>
  </r>
  <r>
    <n v="50070932613"/>
    <n v="9417680"/>
    <s v="Ingham County"/>
    <d v="2017-08-30T00:00:00"/>
    <x v="56"/>
    <d v="2017-09-11T00:00:00"/>
    <s v="A"/>
    <s v="I"/>
    <s v="NA"/>
    <d v="2008-06-24T00:00:00"/>
    <n v="9"/>
    <s v="Years"/>
    <x v="1"/>
    <s v="Y"/>
    <d v="2017-09-20T00:00:00"/>
    <s v="Survived"/>
    <x v="25"/>
  </r>
  <r>
    <n v="50094441268"/>
    <n v="9995142"/>
    <s v="Ingham County"/>
    <d v="2017-09-18T00:00:00"/>
    <x v="57"/>
    <d v="2017-10-05T00:00:00"/>
    <s v="A"/>
    <s v="O"/>
    <s v="NA"/>
    <d v="2004-04-22T00:00:00"/>
    <n v="13"/>
    <s v="Years"/>
    <x v="1"/>
    <s v="N"/>
    <s v="NA"/>
    <s v="Survived"/>
    <x v="26"/>
  </r>
  <r>
    <n v="50012418367"/>
    <n v="9309716"/>
    <s v="Ingham County"/>
    <d v="2017-09-23T00:00:00"/>
    <x v="58"/>
    <d v="2017-10-05T00:00:00"/>
    <s v="A"/>
    <s v="O"/>
    <s v="NA"/>
    <d v="2004-12-13T00:00:00"/>
    <n v="12"/>
    <s v="Years"/>
    <x v="0"/>
    <s v="N"/>
    <s v="NA"/>
    <s v="Survived"/>
    <x v="26"/>
  </r>
  <r>
    <n v="50095593546"/>
    <n v="9688971"/>
    <s v="Ingham County"/>
    <d v="2017-10-09T00:00:00"/>
    <x v="59"/>
    <d v="2017-10-15T00:00:00"/>
    <s v="A"/>
    <s v="I"/>
    <s v="NA"/>
    <d v="2007-06-27T00:00:00"/>
    <n v="10"/>
    <s v="Years"/>
    <x v="1"/>
    <s v="Y"/>
    <d v="2017-11-01T00:00:00"/>
    <s v="Survived"/>
    <x v="26"/>
  </r>
  <r>
    <n v="50060319133"/>
    <n v="9029957"/>
    <s v="Ingham County"/>
    <d v="2017-10-09T00:00:00"/>
    <x v="60"/>
    <d v="2017-10-26T00:00:00"/>
    <s v="A"/>
    <s v="O"/>
    <s v="NA"/>
    <d v="2006-05-16T00:00:00"/>
    <n v="11"/>
    <s v="Years"/>
    <x v="0"/>
    <s v="N"/>
    <s v="NA"/>
    <s v="Survived"/>
    <x v="26"/>
  </r>
  <r>
    <n v="50003981020"/>
    <n v="9109246"/>
    <s v="Ingham County"/>
    <d v="2017-10-21T00:00:00"/>
    <x v="61"/>
    <d v="2017-11-01T00:00:00"/>
    <s v="A"/>
    <s v="O"/>
    <s v="NA"/>
    <d v="2009-06-17T00:00:00"/>
    <n v="8"/>
    <s v="Years"/>
    <x v="1"/>
    <s v="N"/>
    <s v="NA"/>
    <s v="Survived"/>
    <x v="27"/>
  </r>
  <r>
    <n v="50011906641"/>
    <n v="9401867"/>
    <s v="Ingham County"/>
    <d v="2017-10-29T00:00:00"/>
    <x v="62"/>
    <d v="2017-11-04T00:00:00"/>
    <s v="A"/>
    <s v="O"/>
    <s v="NA"/>
    <d v="2006-08-01T00:00:00"/>
    <n v="11"/>
    <s v="Years"/>
    <x v="1"/>
    <s v="N"/>
    <s v="NA"/>
    <s v="Survived"/>
    <x v="27"/>
  </r>
  <r>
    <n v="50039100103"/>
    <n v="9472121"/>
    <s v="Ingham County"/>
    <d v="2017-10-22T00:00:00"/>
    <x v="63"/>
    <d v="2017-11-06T00:00:00"/>
    <s v="A"/>
    <s v="O"/>
    <s v="NA"/>
    <d v="2004-10-05T00:00:00"/>
    <n v="13"/>
    <s v="Years"/>
    <x v="0"/>
    <s v="N"/>
    <s v="NA"/>
    <s v="Survived"/>
    <x v="27"/>
  </r>
  <r>
    <n v="50062055878"/>
    <n v="9038383"/>
    <s v="Ingham County"/>
    <d v="2017-10-19T00:00:00"/>
    <x v="64"/>
    <d v="2017-11-07T00:00:00"/>
    <s v="A"/>
    <s v="O"/>
    <s v="NA"/>
    <d v="2006-12-02T00:00:00"/>
    <n v="10"/>
    <s v="Years"/>
    <x v="0"/>
    <s v="N"/>
    <s v="NA"/>
    <s v="Survived"/>
    <x v="27"/>
  </r>
  <r>
    <n v="50037634328"/>
    <n v="9211226"/>
    <s v="Ingham County"/>
    <d v="2017-11-06T00:00:00"/>
    <x v="65"/>
    <d v="2017-11-14T00:00:00"/>
    <s v="A"/>
    <s v="O"/>
    <s v="NA"/>
    <d v="2008-09-02T00:00:00"/>
    <n v="9"/>
    <s v="Years"/>
    <x v="1"/>
    <s v="N"/>
    <s v="NA"/>
    <s v="Survived"/>
    <x v="27"/>
  </r>
  <r>
    <n v="50019870578"/>
    <n v="9225438"/>
    <s v="Ingham County"/>
    <d v="2017-10-31T00:00:00"/>
    <x v="66"/>
    <d v="2017-11-16T00:00:00"/>
    <s v="A"/>
    <s v="O"/>
    <s v="NA"/>
    <d v="2009-06-06T00:00:00"/>
    <n v="8"/>
    <s v="Years"/>
    <x v="1"/>
    <s v="N"/>
    <s v="NA"/>
    <s v="Survived"/>
    <x v="27"/>
  </r>
  <r>
    <n v="50031096382"/>
    <n v="9588709"/>
    <s v="Ingham County"/>
    <d v="2017-11-14T00:00:00"/>
    <x v="67"/>
    <d v="2017-11-29T00:00:00"/>
    <s v="A"/>
    <s v="O"/>
    <s v="NA"/>
    <d v="2009-03-19T00:00:00"/>
    <n v="8"/>
    <s v="Years"/>
    <x v="0"/>
    <s v="N"/>
    <s v="NA"/>
    <s v="Survived"/>
    <x v="27"/>
  </r>
  <r>
    <n v="50051644062"/>
    <n v="9696120"/>
    <s v="Ingham County"/>
    <d v="2017-12-03T00:00:00"/>
    <x v="68"/>
    <d v="2017-12-19T00:00:00"/>
    <s v="A"/>
    <s v="O"/>
    <s v="NA"/>
    <d v="2007-06-22T00:00:00"/>
    <n v="10"/>
    <s v="Years"/>
    <x v="0"/>
    <s v="N"/>
    <s v="NA"/>
    <s v="Survived"/>
    <x v="28"/>
  </r>
  <r>
    <n v="50072300711"/>
    <n v="9140840"/>
    <s v="Ingham County"/>
    <d v="2018-01-14T00:00:00"/>
    <x v="69"/>
    <d v="2018-02-03T00:00:00"/>
    <s v="A"/>
    <s v="I"/>
    <s v="NA"/>
    <d v="2007-03-10T00:00:00"/>
    <n v="10"/>
    <s v="Years"/>
    <x v="1"/>
    <s v="Y"/>
    <d v="2018-02-04T00:00:00"/>
    <s v="Survived"/>
    <x v="29"/>
  </r>
  <r>
    <n v="50064982271"/>
    <n v="9375367"/>
    <s v="Ingham County"/>
    <d v="2018-01-20T00:00:00"/>
    <x v="70"/>
    <d v="2018-02-07T00:00:00"/>
    <s v="A"/>
    <s v="O"/>
    <s v="NA"/>
    <d v="2009-07-09T00:00:00"/>
    <n v="8"/>
    <s v="Years"/>
    <x v="0"/>
    <s v="N"/>
    <s v="NA"/>
    <s v="Survived"/>
    <x v="29"/>
  </r>
  <r>
    <n v="50049487513"/>
    <n v="9251247"/>
    <s v="Ingham County"/>
    <d v="2018-01-31T00:00:00"/>
    <x v="71"/>
    <d v="2018-02-11T00:00:00"/>
    <s v="A"/>
    <s v="O"/>
    <s v="NA"/>
    <d v="2009-02-01T00:00:00"/>
    <n v="9"/>
    <s v="Years"/>
    <x v="1"/>
    <s v="N"/>
    <s v="NA"/>
    <s v="Survived"/>
    <x v="29"/>
  </r>
  <r>
    <n v="50083936883"/>
    <n v="9315350"/>
    <s v="Ingham County"/>
    <d v="2018-02-02T00:00:00"/>
    <x v="72"/>
    <d v="2018-02-17T00:00:00"/>
    <s v="A"/>
    <s v="O"/>
    <s v="NA"/>
    <d v="2007-01-07T00:00:00"/>
    <n v="11"/>
    <s v="Years"/>
    <x v="0"/>
    <s v="N"/>
    <s v="NA"/>
    <s v="Survived"/>
    <x v="29"/>
  </r>
  <r>
    <n v="50067348033"/>
    <n v="9211412"/>
    <s v="Ingham County"/>
    <d v="2018-02-24T00:00:00"/>
    <x v="73"/>
    <d v="2018-03-10T00:00:00"/>
    <s v="A"/>
    <s v="O"/>
    <s v="NA"/>
    <d v="2009-04-17T00:00:00"/>
    <n v="8"/>
    <s v="Years"/>
    <x v="0"/>
    <s v="N"/>
    <s v="NA"/>
    <s v="Survived"/>
    <x v="30"/>
  </r>
  <r>
    <n v="50036814838"/>
    <n v="9364423"/>
    <s v="Ingham County"/>
    <d v="2018-03-19T00:00:00"/>
    <x v="74"/>
    <d v="2018-03-28T00:00:00"/>
    <s v="A"/>
    <s v="O"/>
    <s v="NA"/>
    <d v="2008-02-03T00:00:00"/>
    <n v="10"/>
    <s v="Years"/>
    <x v="1"/>
    <s v="N"/>
    <s v="NA"/>
    <s v="Survived"/>
    <x v="30"/>
  </r>
  <r>
    <n v="50056832558"/>
    <n v="9620313"/>
    <s v="Ingham County"/>
    <d v="2018-03-31T00:00:00"/>
    <x v="75"/>
    <d v="2018-04-22T00:00:00"/>
    <s v="A"/>
    <s v="O"/>
    <s v="NA"/>
    <d v="2007-01-22T00:00:00"/>
    <n v="11"/>
    <s v="Years"/>
    <x v="0"/>
    <s v="N"/>
    <s v="NA"/>
    <s v="Survived"/>
    <x v="31"/>
  </r>
  <r>
    <n v="50015529412"/>
    <n v="9591938"/>
    <s v="Ingham County"/>
    <d v="2018-04-11T00:00:00"/>
    <x v="76"/>
    <d v="2018-05-03T00:00:00"/>
    <s v="A"/>
    <s v="I"/>
    <s v="NA"/>
    <d v="2007-11-20T00:00:00"/>
    <n v="10"/>
    <s v="Years"/>
    <x v="0"/>
    <s v="Y"/>
    <d v="2018-05-04T00:00:00"/>
    <s v="Survived"/>
    <x v="32"/>
  </r>
  <r>
    <n v="50000730076"/>
    <n v="9966244"/>
    <s v="Ingham County"/>
    <d v="2018-04-23T00:00:00"/>
    <x v="77"/>
    <d v="2018-05-10T00:00:00"/>
    <s v="A"/>
    <s v="I"/>
    <s v="NA"/>
    <d v="2004-08-29T00:00:00"/>
    <n v="13"/>
    <s v="Years"/>
    <x v="0"/>
    <s v="Y"/>
    <d v="2018-05-09T00:00:00"/>
    <s v="Survived"/>
    <x v="32"/>
  </r>
  <r>
    <n v="50042655603"/>
    <n v="9062809"/>
    <s v="Ingham County"/>
    <d v="2018-05-10T00:00:00"/>
    <x v="78"/>
    <d v="2018-05-27T00:00:00"/>
    <s v="A"/>
    <s v="I"/>
    <s v="NA"/>
    <d v="2005-02-07T00:00:00"/>
    <n v="13"/>
    <s v="Years"/>
    <x v="0"/>
    <s v="Y"/>
    <d v="2018-06-01T00:00:00"/>
    <s v="Survived"/>
    <x v="32"/>
  </r>
  <r>
    <n v="50042823840"/>
    <n v="9115535"/>
    <s v="Ingham County"/>
    <d v="2018-05-25T00:00:00"/>
    <x v="79"/>
    <d v="2018-05-30T00:00:00"/>
    <s v="A"/>
    <s v="I"/>
    <s v="NA"/>
    <d v="2009-01-13T00:00:00"/>
    <n v="9"/>
    <s v="Years"/>
    <x v="0"/>
    <s v="Y"/>
    <d v="2018-06-18T00:00:00"/>
    <s v="Survived"/>
    <x v="32"/>
  </r>
  <r>
    <n v="50007918132"/>
    <n v="9741165"/>
    <s v="Ingham County"/>
    <d v="2018-05-15T00:00:00"/>
    <x v="80"/>
    <d v="2018-06-06T00:00:00"/>
    <s v="A"/>
    <s v="O"/>
    <s v="NA"/>
    <d v="2005-06-01T00:00:00"/>
    <n v="13"/>
    <s v="Years"/>
    <x v="0"/>
    <s v="N"/>
    <s v="NA"/>
    <s v="Survived"/>
    <x v="33"/>
  </r>
  <r>
    <n v="50041036958"/>
    <n v="9330475"/>
    <s v="Ingham County"/>
    <d v="2018-05-25T00:00:00"/>
    <x v="81"/>
    <d v="2018-06-15T00:00:00"/>
    <s v="A"/>
    <s v="O"/>
    <s v="NA"/>
    <d v="2005-04-20T00:00:00"/>
    <n v="13"/>
    <s v="Years"/>
    <x v="1"/>
    <s v="N"/>
    <s v="NA"/>
    <s v="Survived"/>
    <x v="33"/>
  </r>
  <r>
    <n v="50092580325"/>
    <n v="9415944"/>
    <s v="Ingham County"/>
    <d v="2018-05-30T00:00:00"/>
    <x v="82"/>
    <d v="2018-06-16T00:00:00"/>
    <s v="A"/>
    <s v="O"/>
    <s v="NA"/>
    <d v="2008-12-04T00:00:00"/>
    <n v="9"/>
    <s v="Years"/>
    <x v="1"/>
    <s v="N"/>
    <s v="NA"/>
    <s v="Survived"/>
    <x v="33"/>
  </r>
  <r>
    <n v="50025187248"/>
    <n v="9104749"/>
    <s v="Ingham County"/>
    <d v="2018-06-06T00:00:00"/>
    <x v="83"/>
    <d v="2018-06-21T00:00:00"/>
    <s v="A"/>
    <s v="O"/>
    <s v="NA"/>
    <d v="2005-04-21T00:00:00"/>
    <n v="13"/>
    <s v="Years"/>
    <x v="1"/>
    <s v="N"/>
    <s v="NA"/>
    <s v="Survived"/>
    <x v="33"/>
  </r>
  <r>
    <n v="50005413951"/>
    <n v="9736687"/>
    <s v="Ingham County"/>
    <d v="2018-07-09T00:00:00"/>
    <x v="84"/>
    <d v="2018-07-26T00:00:00"/>
    <s v="A"/>
    <s v="O"/>
    <s v="NA"/>
    <d v="2007-03-15T00:00:00"/>
    <n v="11"/>
    <s v="Years"/>
    <x v="1"/>
    <s v="N"/>
    <s v="NA"/>
    <s v="Survived"/>
    <x v="34"/>
  </r>
  <r>
    <n v="50058680134"/>
    <n v="9485742"/>
    <s v="Ingham County"/>
    <d v="2018-08-10T00:00:00"/>
    <x v="85"/>
    <d v="2018-08-15T00:00:00"/>
    <s v="A"/>
    <s v="O"/>
    <s v="NA"/>
    <d v="2009-12-29T00:00:00"/>
    <n v="8"/>
    <s v="Years"/>
    <x v="0"/>
    <s v="N"/>
    <s v="NA"/>
    <s v="Survived"/>
    <x v="35"/>
  </r>
  <r>
    <n v="50012084349"/>
    <n v="9072847"/>
    <s v="Ingham County"/>
    <d v="2018-09-07T00:00:00"/>
    <x v="86"/>
    <d v="2018-09-15T00:00:00"/>
    <s v="A"/>
    <s v="O"/>
    <s v="NA"/>
    <d v="2006-02-16T00:00:00"/>
    <n v="12"/>
    <s v="Years"/>
    <x v="1"/>
    <s v="N"/>
    <s v="NA"/>
    <s v="Survived"/>
    <x v="36"/>
  </r>
  <r>
    <n v="50079707599"/>
    <n v="9049788"/>
    <s v="Ingham County"/>
    <d v="2018-09-10T00:00:00"/>
    <x v="87"/>
    <d v="2018-09-20T00:00:00"/>
    <s v="A"/>
    <s v="O"/>
    <s v="NA"/>
    <d v="2010-01-02T00:00:00"/>
    <n v="8"/>
    <s v="Years"/>
    <x v="1"/>
    <s v="N"/>
    <s v="NA"/>
    <s v="Survived"/>
    <x v="36"/>
  </r>
  <r>
    <n v="50031394222"/>
    <n v="9883187"/>
    <s v="Ingham County"/>
    <d v="2018-09-06T00:00:00"/>
    <x v="88"/>
    <d v="2018-09-22T00:00:00"/>
    <s v="A"/>
    <s v="O"/>
    <s v="NA"/>
    <d v="2006-05-04T00:00:00"/>
    <n v="12"/>
    <s v="Years"/>
    <x v="1"/>
    <s v="N"/>
    <s v="NA"/>
    <s v="Survived"/>
    <x v="36"/>
  </r>
  <r>
    <n v="50071110988"/>
    <n v="9439448"/>
    <s v="Ingham County"/>
    <d v="2018-10-03T00:00:00"/>
    <x v="89"/>
    <d v="2018-10-14T00:00:00"/>
    <s v="A"/>
    <s v="O"/>
    <s v="NA"/>
    <d v="2006-02-25T00:00:00"/>
    <n v="12"/>
    <s v="Years"/>
    <x v="0"/>
    <s v="N"/>
    <s v="NA"/>
    <s v="Survived"/>
    <x v="37"/>
  </r>
  <r>
    <n v="50058445216"/>
    <n v="9590353"/>
    <s v="Ingham County"/>
    <d v="2018-10-14T00:00:00"/>
    <x v="90"/>
    <d v="2018-10-26T00:00:00"/>
    <s v="A"/>
    <s v="O"/>
    <s v="NA"/>
    <d v="2006-03-05T00:00:00"/>
    <n v="12"/>
    <s v="Years"/>
    <x v="1"/>
    <s v="N"/>
    <s v="NA"/>
    <s v="Survived"/>
    <x v="37"/>
  </r>
  <r>
    <n v="50095721865"/>
    <n v="9228576"/>
    <s v="Ingham County"/>
    <d v="2018-12-14T00:00:00"/>
    <x v="91"/>
    <d v="2018-12-31T00:00:00"/>
    <s v="A"/>
    <s v="O"/>
    <s v="NA"/>
    <d v="2009-11-09T00:00:00"/>
    <n v="9"/>
    <s v="Years"/>
    <x v="0"/>
    <s v="N"/>
    <s v="NA"/>
    <s v="Survived"/>
    <x v="38"/>
  </r>
  <r>
    <n v="50041797116"/>
    <n v="9037784"/>
    <s v="Ingham County"/>
    <d v="2019-02-04T00:00:00"/>
    <x v="92"/>
    <d v="2019-02-20T00:00:00"/>
    <s v="A"/>
    <s v="O"/>
    <s v="NA"/>
    <d v="2010-05-21T00:00:00"/>
    <n v="8"/>
    <s v="Years"/>
    <x v="1"/>
    <s v="N"/>
    <s v="NA"/>
    <s v="Survived"/>
    <x v="39"/>
  </r>
  <r>
    <n v="50042034122"/>
    <n v="9100389"/>
    <s v="Ingham County"/>
    <d v="2019-02-13T00:00:00"/>
    <x v="93"/>
    <d v="2019-02-22T00:00:00"/>
    <s v="A"/>
    <s v="O"/>
    <s v="NA"/>
    <d v="2010-09-19T00:00:00"/>
    <n v="8"/>
    <s v="Years"/>
    <x v="0"/>
    <s v="N"/>
    <s v="NA"/>
    <s v="Survived"/>
    <x v="39"/>
  </r>
  <r>
    <n v="50081875694"/>
    <n v="9431097"/>
    <s v="Ingham County"/>
    <d v="2019-04-09T00:00:00"/>
    <x v="94"/>
    <d v="2019-04-21T00:00:00"/>
    <s v="A"/>
    <s v="O"/>
    <s v="NA"/>
    <d v="2005-10-10T00:00:00"/>
    <n v="13"/>
    <s v="Years"/>
    <x v="0"/>
    <s v="N"/>
    <s v="NA"/>
    <s v="Survived"/>
    <x v="40"/>
  </r>
  <r>
    <n v="50050954965"/>
    <n v="9997076"/>
    <s v="Ingham County"/>
    <d v="2019-04-03T00:00:00"/>
    <x v="95"/>
    <d v="2019-04-23T00:00:00"/>
    <s v="A"/>
    <s v="O"/>
    <s v="NA"/>
    <d v="2006-09-04T00:00:00"/>
    <n v="12"/>
    <s v="Years"/>
    <x v="0"/>
    <s v="N"/>
    <s v="NA"/>
    <s v="Survived"/>
    <x v="40"/>
  </r>
  <r>
    <n v="50017083901"/>
    <n v="9560922"/>
    <s v="Ingham County"/>
    <d v="2019-04-09T00:00:00"/>
    <x v="96"/>
    <d v="2019-04-29T00:00:00"/>
    <s v="A"/>
    <s v="O"/>
    <s v="NA"/>
    <d v="2005-10-03T00:00:00"/>
    <n v="13"/>
    <s v="Years"/>
    <x v="0"/>
    <s v="N"/>
    <s v="NA"/>
    <s v="Survived"/>
    <x v="40"/>
  </r>
  <r>
    <n v="50093336427"/>
    <n v="9305384"/>
    <s v="Ingham County"/>
    <d v="2019-05-25T00:00:00"/>
    <x v="97"/>
    <d v="2019-06-06T00:00:00"/>
    <s v="A"/>
    <s v="O"/>
    <s v="NA"/>
    <d v="2006-10-29T00:00:00"/>
    <n v="12"/>
    <s v="Years"/>
    <x v="0"/>
    <s v="N"/>
    <s v="NA"/>
    <s v="Survived"/>
    <x v="41"/>
  </r>
  <r>
    <n v="50013092543"/>
    <n v="9004871"/>
    <s v="Ingham County"/>
    <d v="2019-05-29T00:00:00"/>
    <x v="98"/>
    <d v="2019-06-21T00:00:00"/>
    <s v="A"/>
    <s v="O"/>
    <s v="NA"/>
    <d v="2005-10-08T00:00:00"/>
    <n v="13"/>
    <s v="Years"/>
    <x v="1"/>
    <s v="N"/>
    <s v="NA"/>
    <s v="Survived"/>
    <x v="41"/>
  </r>
  <r>
    <n v="50074292148"/>
    <n v="9770532"/>
    <s v="Ingham County"/>
    <d v="2019-07-27T00:00:00"/>
    <x v="99"/>
    <d v="2019-08-01T00:00:00"/>
    <s v="A"/>
    <s v="O"/>
    <s v="NA"/>
    <d v="2010-06-01T00:00:00"/>
    <n v="9"/>
    <s v="Years"/>
    <x v="1"/>
    <s v="N"/>
    <s v="NA"/>
    <s v="Survived"/>
    <x v="42"/>
  </r>
  <r>
    <n v="50065543565"/>
    <n v="9183084"/>
    <s v="Ingham County"/>
    <d v="2019-08-05T00:00:00"/>
    <x v="100"/>
    <d v="2019-08-24T00:00:00"/>
    <s v="A"/>
    <s v="O"/>
    <s v="NA"/>
    <d v="2010-11-19T00:00:00"/>
    <n v="8"/>
    <s v="Years"/>
    <x v="0"/>
    <s v="N"/>
    <s v="NA"/>
    <s v="Survived"/>
    <x v="42"/>
  </r>
  <r>
    <n v="50002650176"/>
    <n v="9499178"/>
    <s v="Ingham County"/>
    <d v="2019-08-16T00:00:00"/>
    <x v="101"/>
    <d v="2019-08-25T00:00:00"/>
    <s v="A"/>
    <s v="O"/>
    <s v="NA"/>
    <d v="2006-06-09T00:00:00"/>
    <n v="13"/>
    <s v="Years"/>
    <x v="1"/>
    <s v="N"/>
    <s v="NA"/>
    <s v="Survived"/>
    <x v="42"/>
  </r>
  <r>
    <n v="50044331541"/>
    <n v="9879254"/>
    <s v="Ingham County"/>
    <d v="2019-08-25T00:00:00"/>
    <x v="102"/>
    <d v="2019-09-10T00:00:00"/>
    <s v="A"/>
    <s v="O"/>
    <s v="NA"/>
    <d v="2009-10-21T00:00:00"/>
    <n v="9"/>
    <s v="Years"/>
    <x v="1"/>
    <s v="N"/>
    <s v="NA"/>
    <s v="Survived"/>
    <x v="43"/>
  </r>
  <r>
    <n v="50074620228"/>
    <n v="9420494"/>
    <s v="Ingham County"/>
    <d v="2019-09-07T00:00:00"/>
    <x v="103"/>
    <d v="2019-09-27T00:00:00"/>
    <s v="A"/>
    <s v="O"/>
    <s v="NA"/>
    <d v="2010-12-31T00:00:00"/>
    <n v="8"/>
    <s v="Years"/>
    <x v="0"/>
    <s v="N"/>
    <s v="NA"/>
    <s v="Survived"/>
    <x v="43"/>
  </r>
  <r>
    <n v="50055412433"/>
    <n v="9816453"/>
    <s v="Ingham County"/>
    <d v="2019-10-03T00:00:00"/>
    <x v="104"/>
    <d v="2019-10-12T00:00:00"/>
    <s v="A"/>
    <s v="O"/>
    <s v="NA"/>
    <d v="2010-12-09T00:00:00"/>
    <n v="8"/>
    <s v="Years"/>
    <x v="0"/>
    <s v="N"/>
    <s v="NA"/>
    <s v="Survived"/>
    <x v="44"/>
  </r>
  <r>
    <n v="50000753477"/>
    <n v="9343052"/>
    <s v="Ingham County"/>
    <d v="2019-10-12T00:00:00"/>
    <x v="105"/>
    <d v="2019-10-25T00:00:00"/>
    <s v="A"/>
    <s v="O"/>
    <s v="NA"/>
    <d v="2011-07-20T00:00:00"/>
    <n v="8"/>
    <s v="Years"/>
    <x v="1"/>
    <s v="N"/>
    <s v="NA"/>
    <s v="Survived"/>
    <x v="44"/>
  </r>
  <r>
    <n v="50000821315"/>
    <n v="9559386"/>
    <s v="Ingham County"/>
    <d v="2019-10-17T00:00:00"/>
    <x v="106"/>
    <d v="2019-11-04T00:00:00"/>
    <s v="A"/>
    <s v="O"/>
    <s v="NA"/>
    <d v="2010-04-08T00:00:00"/>
    <n v="9"/>
    <s v="Years"/>
    <x v="0"/>
    <s v="N"/>
    <s v="NA"/>
    <s v="Survived"/>
    <x v="45"/>
  </r>
  <r>
    <n v="50027049632"/>
    <n v="9386243"/>
    <s v="Ingham County"/>
    <d v="2019-10-26T00:00:00"/>
    <x v="107"/>
    <d v="2019-11-12T00:00:00"/>
    <s v="A"/>
    <s v="O"/>
    <s v="NA"/>
    <d v="2009-07-09T00:00:00"/>
    <n v="10"/>
    <s v="Years"/>
    <x v="1"/>
    <s v="N"/>
    <s v="NA"/>
    <s v="Survived"/>
    <x v="45"/>
  </r>
  <r>
    <n v="50051261057"/>
    <n v="9732673"/>
    <s v="Ingham County"/>
    <d v="2019-11-05T00:00:00"/>
    <x v="108"/>
    <d v="2019-11-18T00:00:00"/>
    <s v="A"/>
    <s v="O"/>
    <s v="NA"/>
    <d v="2009-05-21T00:00:00"/>
    <n v="10"/>
    <s v="Years"/>
    <x v="1"/>
    <s v="N"/>
    <s v="NA"/>
    <s v="Survived"/>
    <x v="45"/>
  </r>
  <r>
    <n v="50066165418"/>
    <n v="9334828"/>
    <s v="Ingham County"/>
    <d v="2019-11-12T00:00:00"/>
    <x v="109"/>
    <d v="2019-11-28T00:00:00"/>
    <s v="A"/>
    <s v="O"/>
    <s v="NA"/>
    <d v="2009-04-06T00:00:00"/>
    <n v="10"/>
    <s v="Years"/>
    <x v="0"/>
    <s v="N"/>
    <s v="NA"/>
    <s v="Survived"/>
    <x v="45"/>
  </r>
  <r>
    <n v="50061881938"/>
    <n v="9903362"/>
    <s v="Ingham County"/>
    <d v="2019-11-09T00:00:00"/>
    <x v="110"/>
    <d v="2019-11-29T00:00:00"/>
    <s v="A"/>
    <s v="O"/>
    <s v="NA"/>
    <d v="2009-12-09T00:00:00"/>
    <n v="9"/>
    <s v="Years"/>
    <x v="1"/>
    <s v="N"/>
    <s v="NA"/>
    <s v="Survived"/>
    <x v="45"/>
  </r>
  <r>
    <n v="50009358860"/>
    <n v="9701286"/>
    <s v="Ingham County"/>
    <d v="2019-11-30T00:00:00"/>
    <x v="111"/>
    <d v="2019-12-17T00:00:00"/>
    <s v="A"/>
    <s v="O"/>
    <s v="NA"/>
    <d v="2011-03-05T00:00:00"/>
    <n v="8"/>
    <s v="Years"/>
    <x v="1"/>
    <s v="N"/>
    <s v="NA"/>
    <s v="Survived"/>
    <x v="46"/>
  </r>
  <r>
    <n v="50048195799"/>
    <n v="9378914"/>
    <s v="Ingham County"/>
    <d v="2019-12-13T00:00:00"/>
    <x v="112"/>
    <d v="2019-12-30T00:00:00"/>
    <s v="A"/>
    <s v="O"/>
    <s v="NA"/>
    <d v="2010-09-06T00:00:00"/>
    <n v="9"/>
    <s v="Years"/>
    <x v="0"/>
    <s v="N"/>
    <s v="NA"/>
    <s v="Survived"/>
    <x v="46"/>
  </r>
  <r>
    <n v="50008969326"/>
    <n v="9027072"/>
    <s v="Ingham County"/>
    <d v="2020-02-06T00:00:00"/>
    <x v="113"/>
    <d v="2020-02-20T00:00:00"/>
    <s v="A"/>
    <s v="O"/>
    <s v="NA"/>
    <d v="2008-12-11T00:00:00"/>
    <n v="11"/>
    <s v="Years"/>
    <x v="0"/>
    <s v="N"/>
    <s v="NA"/>
    <s v="Survived"/>
    <x v="47"/>
  </r>
  <r>
    <n v="50004284038"/>
    <n v="9681571"/>
    <s v="Ingham County"/>
    <d v="2021-01-21T00:00:00"/>
    <x v="114"/>
    <d v="2021-01-28T00:00:00"/>
    <s v="A"/>
    <s v="O"/>
    <s v="NA"/>
    <d v="2007-07-23T00:00:00"/>
    <n v="13"/>
    <s v="Years"/>
    <x v="0"/>
    <s v="N"/>
    <s v="NA"/>
    <s v="Survived"/>
    <x v="48"/>
  </r>
  <r>
    <n v="50021389107"/>
    <n v="9608404"/>
    <s v="Ingham County"/>
    <d v="2021-04-24T00:00:00"/>
    <x v="115"/>
    <d v="2021-05-04T00:00:00"/>
    <s v="A"/>
    <s v="O"/>
    <s v="NA"/>
    <d v="2008-07-15T00:00:00"/>
    <n v="12"/>
    <s v="Years"/>
    <x v="1"/>
    <s v="N"/>
    <s v="NA"/>
    <s v="Survived"/>
    <x v="49"/>
  </r>
  <r>
    <n v="50011623691"/>
    <n v="9416329"/>
    <s v="Ingham County"/>
    <d v="2021-10-13T00:00:00"/>
    <x v="116"/>
    <d v="2021-10-27T00:00:00"/>
    <s v="A"/>
    <s v="O"/>
    <s v="NA"/>
    <d v="2008-04-23T00:00:00"/>
    <n v="13"/>
    <s v="Years"/>
    <x v="1"/>
    <s v="N"/>
    <s v="NA"/>
    <s v="Survived"/>
    <x v="50"/>
  </r>
  <r>
    <n v="50098053533"/>
    <n v="9421706"/>
    <s v="Ingham County"/>
    <d v="2022-01-25T00:00:00"/>
    <x v="117"/>
    <d v="2022-02-07T00:00:00"/>
    <s v="A"/>
    <s v="O"/>
    <s v="NA"/>
    <d v="2011-11-15T00:00:00"/>
    <n v="10"/>
    <s v="Years"/>
    <x v="1"/>
    <s v="N"/>
    <s v="NA"/>
    <s v="Survived"/>
    <x v="51"/>
  </r>
  <r>
    <n v="50052006273"/>
    <n v="9434892"/>
    <s v="Ingham County"/>
    <d v="2022-05-22T00:00:00"/>
    <x v="118"/>
    <d v="2022-06-07T00:00:00"/>
    <s v="A"/>
    <s v="O"/>
    <s v="NA"/>
    <d v="2011-11-04T00:00:00"/>
    <n v="10"/>
    <s v="Years"/>
    <x v="1"/>
    <s v="N"/>
    <s v="NA"/>
    <s v="Survived"/>
    <x v="52"/>
  </r>
  <r>
    <n v="50004139423"/>
    <n v="9528685"/>
    <s v="Ingham County"/>
    <d v="2022-07-29T00:00:00"/>
    <x v="119"/>
    <d v="2022-08-11T00:00:00"/>
    <s v="A"/>
    <s v="O"/>
    <s v="NA"/>
    <d v="2012-03-04T00:00:00"/>
    <n v="10"/>
    <s v="Years"/>
    <x v="1"/>
    <s v="N"/>
    <s v="NA"/>
    <s v="Survived"/>
    <x v="53"/>
  </r>
  <r>
    <n v="50009366699"/>
    <n v="9237336"/>
    <s v="Ingham County"/>
    <d v="2022-10-05T00:00:00"/>
    <x v="120"/>
    <d v="2022-10-11T00:00:00"/>
    <s v="A"/>
    <s v="O"/>
    <s v="NA"/>
    <d v="2014-01-21T00:00:00"/>
    <n v="8"/>
    <s v="Years"/>
    <x v="0"/>
    <s v="N"/>
    <s v="NA"/>
    <s v="Survived"/>
    <x v="54"/>
  </r>
  <r>
    <n v="50098387457"/>
    <n v="9161301"/>
    <s v="Ingham County"/>
    <d v="2022-12-20T00:00:00"/>
    <x v="121"/>
    <d v="2023-01-10T00:00:00"/>
    <s v="A"/>
    <s v="I"/>
    <s v="NA"/>
    <d v="2010-09-15T00:00:00"/>
    <n v="12"/>
    <s v="Years"/>
    <x v="1"/>
    <s v="Y"/>
    <d v="2023-01-08T00:00:00"/>
    <s v="Survived"/>
    <x v="55"/>
  </r>
  <r>
    <n v="50006247261"/>
    <n v="9864261"/>
    <s v="Ingham County"/>
    <d v="2023-04-21T00:00:00"/>
    <x v="122"/>
    <d v="2023-05-05T00:00:00"/>
    <s v="A"/>
    <s v="O"/>
    <s v="NA"/>
    <d v="2011-01-19T00:00:00"/>
    <n v="12"/>
    <s v="Years"/>
    <x v="0"/>
    <s v="N"/>
    <s v="NA"/>
    <s v="Survived"/>
    <x v="56"/>
  </r>
  <r>
    <n v="50027144014"/>
    <n v="9546798"/>
    <s v="Ingham County"/>
    <d v="2023-05-01T00:00:00"/>
    <x v="123"/>
    <d v="2023-05-15T00:00:00"/>
    <s v="A"/>
    <s v="O"/>
    <s v="NA"/>
    <d v="2011-01-12T00:00:00"/>
    <n v="12"/>
    <s v="Years"/>
    <x v="0"/>
    <s v="N"/>
    <s v="NA"/>
    <s v="Survived"/>
    <x v="56"/>
  </r>
  <r>
    <n v="50046206305"/>
    <n v="9674316"/>
    <s v="Ingham County"/>
    <d v="2023-05-30T00:00:00"/>
    <x v="124"/>
    <d v="2023-06-17T00:00:00"/>
    <s v="A"/>
    <s v="O"/>
    <s v="NA"/>
    <d v="2015-03-07T00:00:00"/>
    <n v="8"/>
    <s v="Years"/>
    <x v="0"/>
    <s v="N"/>
    <s v="NA"/>
    <s v="Survived"/>
    <x v="57"/>
  </r>
  <r>
    <n v="50041620094"/>
    <n v="9321190"/>
    <s v="Ingham County"/>
    <d v="2023-06-22T00:00:00"/>
    <x v="125"/>
    <d v="2023-07-05T00:00:00"/>
    <s v="A"/>
    <s v="O"/>
    <s v="NA"/>
    <d v="2014-06-10T00:00:00"/>
    <n v="9"/>
    <s v="Years"/>
    <x v="0"/>
    <s v="N"/>
    <s v="NA"/>
    <s v="Survived"/>
    <x v="58"/>
  </r>
  <r>
    <n v="50095104183"/>
    <n v="9084354"/>
    <s v="Ingham County"/>
    <d v="2023-08-05T00:00:00"/>
    <x v="126"/>
    <d v="2023-08-18T00:00:00"/>
    <s v="A"/>
    <s v="I"/>
    <s v="NA"/>
    <d v="2010-08-10T00:00:00"/>
    <n v="13"/>
    <s v="Years"/>
    <x v="0"/>
    <s v="Y"/>
    <d v="2023-08-20T00:00:00"/>
    <s v="Survived"/>
    <x v="59"/>
  </r>
  <r>
    <n v="50071250405"/>
    <n v="9795965"/>
    <s v="Ingham County"/>
    <d v="2023-08-22T00:00:00"/>
    <x v="127"/>
    <d v="2023-09-04T00:00:00"/>
    <s v="A"/>
    <s v="O"/>
    <s v="NA"/>
    <d v="2014-04-25T00:00:00"/>
    <n v="9"/>
    <s v="Years"/>
    <x v="1"/>
    <s v="N"/>
    <s v="NA"/>
    <s v="Survived"/>
    <x v="60"/>
  </r>
  <r>
    <n v="50097526670"/>
    <n v="9518618"/>
    <s v="Ingham County"/>
    <d v="2023-09-06T00:00:00"/>
    <x v="128"/>
    <d v="2023-09-21T00:00:00"/>
    <s v="A"/>
    <s v="O"/>
    <s v="NA"/>
    <d v="2014-08-24T00:00:00"/>
    <n v="9"/>
    <s v="Years"/>
    <x v="1"/>
    <s v="N"/>
    <s v="NA"/>
    <s v="Survived"/>
    <x v="60"/>
  </r>
  <r>
    <n v="50042460403"/>
    <n v="9507212"/>
    <s v="Ingham County"/>
    <d v="2023-10-20T00:00:00"/>
    <x v="129"/>
    <d v="2023-11-05T00:00:00"/>
    <s v="A"/>
    <s v="O"/>
    <s v="NA"/>
    <d v="2015-01-09T00:00:00"/>
    <n v="8"/>
    <s v="Years"/>
    <x v="1"/>
    <s v="N"/>
    <s v="NA"/>
    <s v="Survived"/>
    <x v="61"/>
  </r>
  <r>
    <n v="50068115352"/>
    <n v="9949416"/>
    <s v="Ingham County"/>
    <d v="2023-12-18T00:00:00"/>
    <x v="130"/>
    <d v="2024-01-06T00:00:00"/>
    <s v="A"/>
    <s v="O"/>
    <s v="NA"/>
    <d v="2012-10-30T00:00:00"/>
    <n v="11"/>
    <s v="Years"/>
    <x v="0"/>
    <s v="N"/>
    <s v="NA"/>
    <s v="Survived"/>
    <x v="62"/>
  </r>
  <r>
    <n v="50004451608"/>
    <n v="9590792"/>
    <s v="Ingham County"/>
    <d v="2023-12-27T00:00:00"/>
    <x v="131"/>
    <d v="2024-01-11T00:00:00"/>
    <s v="A"/>
    <s v="O"/>
    <s v="NA"/>
    <d v="2014-03-21T00:00:00"/>
    <n v="9"/>
    <s v="Years"/>
    <x v="1"/>
    <s v="N"/>
    <s v="NA"/>
    <s v="Survived"/>
    <x v="62"/>
  </r>
  <r>
    <n v="50036777878"/>
    <n v="9294536"/>
    <s v="Ingham County"/>
    <d v="2024-01-08T00:00:00"/>
    <x v="132"/>
    <d v="2024-01-25T00:00:00"/>
    <s v="A"/>
    <s v="O"/>
    <s v="NA"/>
    <d v="2015-05-21T00:00:00"/>
    <n v="8"/>
    <s v="Years"/>
    <x v="1"/>
    <s v="N"/>
    <s v="NA"/>
    <s v="Survived"/>
    <x v="62"/>
  </r>
  <r>
    <n v="50062776295"/>
    <n v="9682529"/>
    <s v="Ingham County"/>
    <d v="2024-01-22T00:00:00"/>
    <x v="133"/>
    <d v="2024-01-30T00:00:00"/>
    <s v="A"/>
    <s v="O"/>
    <s v="NA"/>
    <d v="2013-04-05T00:00:00"/>
    <n v="10"/>
    <s v="Years"/>
    <x v="0"/>
    <s v="N"/>
    <s v="NA"/>
    <s v="Survived"/>
    <x v="62"/>
  </r>
  <r>
    <n v="50083044053"/>
    <n v="9635034"/>
    <s v="Ingham County"/>
    <d v="2024-01-14T00:00:00"/>
    <x v="134"/>
    <d v="2024-02-02T00:00:00"/>
    <s v="A"/>
    <s v="O"/>
    <s v="NA"/>
    <d v="2011-03-07T00:00:00"/>
    <n v="12"/>
    <s v="Years"/>
    <x v="0"/>
    <s v="N"/>
    <s v="NA"/>
    <s v="Survived"/>
    <x v="63"/>
  </r>
  <r>
    <n v="50075391445"/>
    <n v="9351216"/>
    <s v="Ingham County"/>
    <d v="2024-01-26T00:00:00"/>
    <x v="135"/>
    <d v="2024-02-05T00:00:00"/>
    <s v="A"/>
    <s v="O"/>
    <s v="NA"/>
    <d v="2012-10-22T00:00:00"/>
    <n v="11"/>
    <s v="Years"/>
    <x v="1"/>
    <s v="N"/>
    <s v="NA"/>
    <s v="Survived"/>
    <x v="63"/>
  </r>
  <r>
    <n v="50075159158"/>
    <n v="9172292"/>
    <s v="Ingham County"/>
    <d v="2024-01-22T00:00:00"/>
    <x v="136"/>
    <d v="2024-02-08T00:00:00"/>
    <s v="A"/>
    <s v="O"/>
    <s v="NA"/>
    <d v="2014-09-29T00:00:00"/>
    <n v="9"/>
    <s v="Years"/>
    <x v="0"/>
    <s v="N"/>
    <s v="NA"/>
    <s v="Survived"/>
    <x v="63"/>
  </r>
  <r>
    <n v="50098724097"/>
    <n v="9200828"/>
    <s v="Ingham County"/>
    <d v="2024-01-26T00:00:00"/>
    <x v="137"/>
    <d v="2024-02-10T00:00:00"/>
    <s v="A"/>
    <s v="I"/>
    <s v="NA"/>
    <d v="2015-04-08T00:00:00"/>
    <n v="8"/>
    <s v="Years"/>
    <x v="1"/>
    <s v="Y"/>
    <d v="2024-02-16T00:00:00"/>
    <s v="Survived"/>
    <x v="63"/>
  </r>
  <r>
    <n v="50040064894"/>
    <n v="9988244"/>
    <s v="Ingham County"/>
    <d v="2024-02-07T00:00:00"/>
    <x v="138"/>
    <d v="2024-02-15T00:00:00"/>
    <s v="A"/>
    <s v="O"/>
    <s v="NA"/>
    <d v="2013-07-11T00:00:00"/>
    <n v="10"/>
    <s v="Years"/>
    <x v="1"/>
    <s v="N"/>
    <s v="NA"/>
    <s v="Survived"/>
    <x v="63"/>
  </r>
  <r>
    <n v="50037242096"/>
    <n v="9049483"/>
    <s v="Ingham County"/>
    <d v="2024-02-03T00:00:00"/>
    <x v="139"/>
    <d v="2024-02-20T00:00:00"/>
    <s v="A"/>
    <s v="O"/>
    <s v="NA"/>
    <d v="2011-02-02T00:00:00"/>
    <n v="13"/>
    <s v="Years"/>
    <x v="0"/>
    <s v="N"/>
    <s v="NA"/>
    <s v="Survived"/>
    <x v="63"/>
  </r>
  <r>
    <n v="50040119379"/>
    <n v="9520732"/>
    <s v="Ingham County"/>
    <d v="2024-02-12T00:00:00"/>
    <x v="140"/>
    <d v="2024-02-25T00:00:00"/>
    <s v="D"/>
    <s v="I"/>
    <d v="2024-03-17T00:00:00"/>
    <d v="2014-09-20T00:00:00"/>
    <n v="9"/>
    <s v="Years"/>
    <x v="0"/>
    <s v="Y"/>
    <d v="2024-03-02T00:00:00"/>
    <s v="Died"/>
    <x v="63"/>
  </r>
  <r>
    <n v="50030074586"/>
    <n v="9130458"/>
    <s v="Ingham County"/>
    <d v="2024-02-27T00:00:00"/>
    <x v="141"/>
    <d v="2024-03-09T00:00:00"/>
    <s v="A"/>
    <s v="O"/>
    <s v="NA"/>
    <d v="2013-12-15T00:00:00"/>
    <n v="10"/>
    <s v="Years"/>
    <x v="1"/>
    <s v="N"/>
    <s v="NA"/>
    <s v="Survived"/>
    <x v="64"/>
  </r>
  <r>
    <n v="50065977927"/>
    <n v="9237904"/>
    <s v="Ingham County"/>
    <d v="2024-02-22T00:00:00"/>
    <x v="142"/>
    <d v="2024-03-13T00:00:00"/>
    <s v="A"/>
    <s v="I"/>
    <s v="NA"/>
    <d v="2010-08-05T00:00:00"/>
    <n v="13"/>
    <s v="Years"/>
    <x v="0"/>
    <s v="Y"/>
    <d v="2024-03-17T00:00:00"/>
    <s v="Survived"/>
    <x v="64"/>
  </r>
  <r>
    <n v="50080088898"/>
    <n v="9940383"/>
    <s v="Ingham County"/>
    <d v="2024-02-28T00:00:00"/>
    <x v="143"/>
    <d v="2024-03-16T00:00:00"/>
    <s v="A"/>
    <s v="O"/>
    <s v="NA"/>
    <d v="2013-01-25T00:00:00"/>
    <n v="11"/>
    <s v="Years"/>
    <x v="1"/>
    <s v="N"/>
    <s v="NA"/>
    <s v="Survived"/>
    <x v="64"/>
  </r>
  <r>
    <n v="50080958591"/>
    <n v="9771856"/>
    <s v="Ingham County"/>
    <d v="2024-02-24T00:00:00"/>
    <x v="142"/>
    <d v="2024-03-16T00:00:00"/>
    <s v="A"/>
    <s v="I"/>
    <s v="NA"/>
    <d v="2012-05-21T00:00:00"/>
    <n v="11"/>
    <s v="Years"/>
    <x v="0"/>
    <s v="Y"/>
    <d v="2024-03-16T00:00:00"/>
    <s v="Survived"/>
    <x v="64"/>
  </r>
  <r>
    <n v="50093768542"/>
    <n v="9831003"/>
    <s v="Ingham County"/>
    <d v="2024-03-11T00:00:00"/>
    <x v="144"/>
    <d v="2024-03-24T00:00:00"/>
    <s v="A"/>
    <s v="I"/>
    <s v="NA"/>
    <d v="2011-03-13T00:00:00"/>
    <n v="13"/>
    <s v="Years"/>
    <x v="1"/>
    <s v="Y"/>
    <d v="2024-03-26T00:00:00"/>
    <s v="Survived"/>
    <x v="64"/>
  </r>
  <r>
    <n v="50071879156"/>
    <n v="9719717"/>
    <s v="Ingham County"/>
    <d v="2024-03-09T00:00:00"/>
    <x v="145"/>
    <d v="2024-03-24T00:00:00"/>
    <s v="A"/>
    <s v="O"/>
    <s v="NA"/>
    <d v="2011-04-06T00:00:00"/>
    <n v="12"/>
    <s v="Years"/>
    <x v="0"/>
    <s v="N"/>
    <s v="NA"/>
    <s v="Survived"/>
    <x v="64"/>
  </r>
  <r>
    <n v="50097503292"/>
    <n v="9845087"/>
    <s v="Ingham County"/>
    <d v="2024-03-28T00:00:00"/>
    <x v="146"/>
    <d v="2024-04-02T00:00:00"/>
    <s v="A"/>
    <s v="O"/>
    <s v="NA"/>
    <d v="2013-05-02T00:00:00"/>
    <n v="10"/>
    <s v="Years"/>
    <x v="1"/>
    <s v="N"/>
    <s v="NA"/>
    <s v="Survived"/>
    <x v="65"/>
  </r>
  <r>
    <n v="50096249964"/>
    <n v="9423634"/>
    <s v="Ingham County"/>
    <d v="2024-03-23T00:00:00"/>
    <x v="147"/>
    <d v="2024-04-09T00:00:00"/>
    <s v="A"/>
    <s v="O"/>
    <s v="NA"/>
    <d v="2014-07-26T00:00:00"/>
    <n v="9"/>
    <s v="Years"/>
    <x v="1"/>
    <s v="N"/>
    <s v="NA"/>
    <s v="Survived"/>
    <x v="65"/>
  </r>
  <r>
    <n v="50060653927"/>
    <n v="9083484"/>
    <s v="Ingham County"/>
    <d v="2024-03-23T00:00:00"/>
    <x v="148"/>
    <d v="2024-04-10T00:00:00"/>
    <s v="A"/>
    <s v="O"/>
    <s v="NA"/>
    <d v="2011-03-19T00:00:00"/>
    <n v="13"/>
    <s v="Years"/>
    <x v="0"/>
    <s v="N"/>
    <s v="NA"/>
    <s v="Survived"/>
    <x v="65"/>
  </r>
  <r>
    <n v="50060240712"/>
    <n v="9605833"/>
    <s v="Ingham County"/>
    <d v="2024-03-30T00:00:00"/>
    <x v="149"/>
    <d v="2024-04-15T00:00:00"/>
    <s v="A"/>
    <s v="I"/>
    <s v="NA"/>
    <d v="2012-09-07T00:00:00"/>
    <n v="11"/>
    <s v="Years"/>
    <x v="1"/>
    <s v="Y"/>
    <d v="2024-04-23T00:00:00"/>
    <s v="Survived"/>
    <x v="65"/>
  </r>
  <r>
    <n v="50040404078"/>
    <n v="9896113"/>
    <s v="Ingham County"/>
    <d v="2024-04-01T00:00:00"/>
    <x v="150"/>
    <d v="2024-04-18T00:00:00"/>
    <s v="A"/>
    <s v="I"/>
    <s v="NA"/>
    <d v="2015-05-29T00:00:00"/>
    <n v="8"/>
    <s v="Years"/>
    <x v="0"/>
    <s v="Y"/>
    <d v="2024-04-24T00:00:00"/>
    <s v="Survived"/>
    <x v="65"/>
  </r>
  <r>
    <n v="50026589380"/>
    <n v="9439600"/>
    <s v="Ingham County"/>
    <d v="2024-04-07T00:00:00"/>
    <x v="151"/>
    <d v="2024-04-25T00:00:00"/>
    <s v="A"/>
    <s v="O"/>
    <s v="NA"/>
    <d v="2012-05-06T00:00:00"/>
    <n v="11"/>
    <s v="Years"/>
    <x v="0"/>
    <s v="N"/>
    <s v="NA"/>
    <s v="Survived"/>
    <x v="65"/>
  </r>
  <r>
    <n v="50052914140"/>
    <n v="9544090"/>
    <s v="Ingham County"/>
    <d v="2024-04-29T00:00:00"/>
    <x v="152"/>
    <d v="2024-05-05T00:00:00"/>
    <s v="A"/>
    <s v="O"/>
    <s v="NA"/>
    <d v="2014-07-26T00:00:00"/>
    <n v="9"/>
    <s v="Years"/>
    <x v="1"/>
    <s v="N"/>
    <s v="NA"/>
    <s v="Survived"/>
    <x v="66"/>
  </r>
  <r>
    <n v="50013780034"/>
    <n v="9847222"/>
    <s v="Ingham County"/>
    <d v="2024-04-20T00:00:00"/>
    <x v="153"/>
    <d v="2024-05-06T00:00:00"/>
    <s v="A"/>
    <s v="O"/>
    <s v="NA"/>
    <d v="2014-07-24T00:00:00"/>
    <n v="9"/>
    <s v="Years"/>
    <x v="1"/>
    <s v="N"/>
    <s v="NA"/>
    <s v="Survived"/>
    <x v="66"/>
  </r>
  <r>
    <n v="50019621833"/>
    <n v="9573572"/>
    <s v="Ingham County"/>
    <d v="2024-05-04T00:00:00"/>
    <x v="154"/>
    <d v="2024-05-11T00:00:00"/>
    <s v="A"/>
    <s v="O"/>
    <s v="NA"/>
    <d v="2014-05-30T00:00:00"/>
    <n v="9"/>
    <s v="Years"/>
    <x v="1"/>
    <s v="N"/>
    <s v="NA"/>
    <s v="Survived"/>
    <x v="66"/>
  </r>
  <r>
    <n v="50047821362"/>
    <n v="9409774"/>
    <s v="Ingham County"/>
    <d v="2024-05-05T00:00:00"/>
    <x v="155"/>
    <d v="2024-05-13T00:00:00"/>
    <s v="A"/>
    <s v="I"/>
    <s v="NA"/>
    <d v="2014-03-19T00:00:00"/>
    <n v="10"/>
    <s v="Years"/>
    <x v="0"/>
    <s v="Y"/>
    <d v="2024-05-21T00:00:00"/>
    <s v="Survived"/>
    <x v="66"/>
  </r>
  <r>
    <n v="50015644533"/>
    <n v="9717914"/>
    <s v="Ingham County"/>
    <d v="2024-04-30T00:00:00"/>
    <x v="156"/>
    <d v="2024-05-17T00:00:00"/>
    <s v="A"/>
    <s v="I"/>
    <s v="NA"/>
    <d v="2012-04-13T00:00:00"/>
    <n v="12"/>
    <s v="Years"/>
    <x v="0"/>
    <s v="Y"/>
    <d v="2024-05-17T00:00:00"/>
    <s v="Survived"/>
    <x v="66"/>
  </r>
  <r>
    <n v="50069163838"/>
    <n v="9937434"/>
    <s v="Ingham County"/>
    <d v="2024-04-30T00:00:00"/>
    <x v="157"/>
    <d v="2024-05-18T00:00:00"/>
    <s v="A"/>
    <s v="O"/>
    <s v="NA"/>
    <d v="2011-11-23T00:00:00"/>
    <n v="12"/>
    <s v="Years"/>
    <x v="1"/>
    <s v="N"/>
    <s v="NA"/>
    <s v="Survived"/>
    <x v="66"/>
  </r>
  <r>
    <n v="50028176164"/>
    <n v="9507534"/>
    <s v="Ingham County"/>
    <d v="2024-05-04T00:00:00"/>
    <x v="158"/>
    <d v="2024-05-22T00:00:00"/>
    <s v="A"/>
    <s v="O"/>
    <s v="NA"/>
    <d v="2015-04-09T00:00:00"/>
    <n v="9"/>
    <s v="Years"/>
    <x v="0"/>
    <s v="N"/>
    <s v="NA"/>
    <s v="Survived"/>
    <x v="66"/>
  </r>
  <r>
    <n v="50080289187"/>
    <n v="9666762"/>
    <s v="Ingham County"/>
    <d v="2024-05-20T00:00:00"/>
    <x v="159"/>
    <d v="2024-05-26T00:00:00"/>
    <s v="A"/>
    <s v="O"/>
    <s v="NA"/>
    <d v="2011-11-02T00:00:00"/>
    <n v="12"/>
    <s v="Years"/>
    <x v="0"/>
    <s v="N"/>
    <s v="NA"/>
    <s v="Survived"/>
    <x v="66"/>
  </r>
  <r>
    <n v="50011865017"/>
    <n v="9181760"/>
    <s v="Ingham County"/>
    <d v="2024-05-08T00:00:00"/>
    <x v="160"/>
    <d v="2024-05-28T00:00:00"/>
    <s v="A"/>
    <s v="O"/>
    <s v="NA"/>
    <d v="2011-12-22T00:00:00"/>
    <n v="12"/>
    <s v="Years"/>
    <x v="0"/>
    <s v="N"/>
    <s v="NA"/>
    <s v="Survived"/>
    <x v="66"/>
  </r>
  <r>
    <n v="50013174305"/>
    <n v="9792076"/>
    <s v="Ingham County"/>
    <d v="2024-05-12T00:00:00"/>
    <x v="160"/>
    <d v="2024-05-28T00:00:00"/>
    <s v="A"/>
    <s v="O"/>
    <s v="NA"/>
    <d v="2010-10-20T00:00:00"/>
    <n v="13"/>
    <s v="Years"/>
    <x v="0"/>
    <s v="N"/>
    <s v="NA"/>
    <s v="Survived"/>
    <x v="66"/>
  </r>
  <r>
    <n v="50029566187"/>
    <n v="9023995"/>
    <s v="Ingham County"/>
    <d v="2024-05-16T00:00:00"/>
    <x v="161"/>
    <d v="2024-06-02T00:00:00"/>
    <s v="A"/>
    <s v="I"/>
    <s v="NA"/>
    <d v="2012-10-06T00:00:00"/>
    <n v="11"/>
    <s v="Years"/>
    <x v="1"/>
    <s v="Y"/>
    <d v="2024-06-05T00:00:00"/>
    <s v="Survived"/>
    <x v="67"/>
  </r>
  <r>
    <n v="50017084510"/>
    <n v="9700696"/>
    <s v="Ingham County"/>
    <d v="2024-05-18T00:00:00"/>
    <x v="162"/>
    <d v="2024-06-06T00:00:00"/>
    <s v="A"/>
    <s v="O"/>
    <s v="NA"/>
    <d v="2013-10-04T00:00:00"/>
    <n v="10"/>
    <s v="Years"/>
    <x v="1"/>
    <s v="N"/>
    <s v="NA"/>
    <s v="Survived"/>
    <x v="67"/>
  </r>
  <r>
    <n v="50050028365"/>
    <n v="9922203"/>
    <s v="Ingham County"/>
    <d v="2024-05-18T00:00:00"/>
    <x v="162"/>
    <d v="2024-06-06T00:00:00"/>
    <s v="A"/>
    <s v="I"/>
    <s v="NA"/>
    <d v="2013-11-22T00:00:00"/>
    <n v="10"/>
    <s v="Years"/>
    <x v="1"/>
    <s v="Y"/>
    <d v="2024-06-10T00:00:00"/>
    <s v="Survived"/>
    <x v="67"/>
  </r>
  <r>
    <n v="50074841103"/>
    <n v="9615173"/>
    <s v="Ingham County"/>
    <d v="2024-05-18T00:00:00"/>
    <x v="162"/>
    <d v="2024-06-06T00:00:00"/>
    <s v="A"/>
    <s v="O"/>
    <s v="NA"/>
    <d v="2012-07-11T00:00:00"/>
    <n v="11"/>
    <s v="Years"/>
    <x v="0"/>
    <s v="N"/>
    <s v="NA"/>
    <s v="Survived"/>
    <x v="67"/>
  </r>
  <r>
    <n v="50024183738"/>
    <n v="9587923"/>
    <s v="Ingham County"/>
    <d v="2024-05-29T00:00:00"/>
    <x v="163"/>
    <d v="2024-06-12T00:00:00"/>
    <s v="A"/>
    <s v="O"/>
    <s v="NA"/>
    <d v="2014-02-14T00:00:00"/>
    <n v="10"/>
    <s v="Years"/>
    <x v="0"/>
    <s v="N"/>
    <s v="NA"/>
    <s v="Survived"/>
    <x v="67"/>
  </r>
  <r>
    <n v="50009311209"/>
    <n v="9500121"/>
    <s v="Ingham County"/>
    <d v="2024-05-29T00:00:00"/>
    <x v="163"/>
    <d v="2024-06-13T00:00:00"/>
    <s v="A"/>
    <s v="O"/>
    <s v="NA"/>
    <d v="2014-07-25T00:00:00"/>
    <n v="9"/>
    <s v="Years"/>
    <x v="0"/>
    <s v="N"/>
    <s v="NA"/>
    <s v="Survived"/>
    <x v="67"/>
  </r>
  <r>
    <n v="50088700017"/>
    <n v="9705797"/>
    <s v="Ingham County"/>
    <d v="2024-05-30T00:00:00"/>
    <x v="164"/>
    <d v="2024-06-14T00:00:00"/>
    <s v="A"/>
    <s v="O"/>
    <s v="NA"/>
    <d v="2012-09-05T00:00:00"/>
    <n v="11"/>
    <s v="Years"/>
    <x v="0"/>
    <s v="N"/>
    <s v="NA"/>
    <s v="Survived"/>
    <x v="67"/>
  </r>
  <r>
    <n v="50095543138"/>
    <n v="9246227"/>
    <s v="Ingham County"/>
    <d v="2024-06-01T00:00:00"/>
    <x v="165"/>
    <d v="2024-06-19T00:00:00"/>
    <s v="A"/>
    <s v="I"/>
    <s v="NA"/>
    <d v="2012-10-31T00:00:00"/>
    <n v="11"/>
    <s v="Years"/>
    <x v="1"/>
    <s v="Y"/>
    <d v="2024-06-20T00:00:00"/>
    <s v="Survived"/>
    <x v="67"/>
  </r>
  <r>
    <n v="50018016793"/>
    <n v="9908288"/>
    <s v="Ingham County"/>
    <d v="2024-06-04T00:00:00"/>
    <x v="166"/>
    <d v="2024-06-24T00:00:00"/>
    <s v="A"/>
    <s v="O"/>
    <s v="NA"/>
    <d v="2011-07-20T00:00:00"/>
    <n v="12"/>
    <s v="Years"/>
    <x v="0"/>
    <s v="N"/>
    <s v="NA"/>
    <s v="Survived"/>
    <x v="67"/>
  </r>
  <r>
    <n v="50048863195"/>
    <n v="9085509"/>
    <s v="Ingham County"/>
    <d v="2024-06-13T00:00:00"/>
    <x v="167"/>
    <d v="2024-07-02T00:00:00"/>
    <s v="A"/>
    <s v="O"/>
    <s v="NA"/>
    <d v="2014-11-10T00:00:00"/>
    <n v="9"/>
    <s v="Years"/>
    <x v="1"/>
    <s v="N"/>
    <s v="NA"/>
    <s v="Survived"/>
    <x v="68"/>
  </r>
  <r>
    <n v="50043164541"/>
    <n v="9434374"/>
    <s v="Ingham County"/>
    <d v="2024-06-27T00:00:00"/>
    <x v="168"/>
    <d v="2024-07-13T00:00:00"/>
    <s v="A"/>
    <s v="O"/>
    <s v="NA"/>
    <d v="2011-10-09T00:00:00"/>
    <n v="12"/>
    <s v="Years"/>
    <x v="0"/>
    <s v="N"/>
    <s v="NA"/>
    <s v="Survived"/>
    <x v="68"/>
  </r>
  <r>
    <n v="50035742087"/>
    <n v="9486468"/>
    <s v="Ingham County"/>
    <d v="2024-07-10T00:00:00"/>
    <x v="169"/>
    <d v="2024-07-22T00:00:00"/>
    <s v="A"/>
    <s v="O"/>
    <s v="NA"/>
    <d v="2015-04-07T00:00:00"/>
    <n v="9"/>
    <s v="Years"/>
    <x v="0"/>
    <s v="N"/>
    <s v="NA"/>
    <s v="Survived"/>
    <x v="68"/>
  </r>
  <r>
    <n v="50053376522"/>
    <n v="9136180"/>
    <s v="Ingham County"/>
    <d v="2024-07-09T00:00:00"/>
    <x v="170"/>
    <d v="2024-07-31T00:00:00"/>
    <s v="A"/>
    <s v="O"/>
    <s v="NA"/>
    <d v="2012-01-30T00:00:00"/>
    <n v="12"/>
    <s v="Years"/>
    <x v="0"/>
    <s v="N"/>
    <s v="NA"/>
    <s v="Survived"/>
    <x v="68"/>
  </r>
  <r>
    <n v="50027750691"/>
    <n v="9747702"/>
    <s v="Ingham County"/>
    <d v="2024-07-21T00:00:00"/>
    <x v="171"/>
    <d v="2024-08-01T00:00:00"/>
    <s v="A"/>
    <s v="O"/>
    <s v="NA"/>
    <d v="2011-09-25T00:00:00"/>
    <n v="12"/>
    <s v="Years"/>
    <x v="0"/>
    <s v="N"/>
    <s v="NA"/>
    <s v="Survived"/>
    <x v="69"/>
  </r>
  <r>
    <n v="50034914498"/>
    <n v="9286577"/>
    <s v="Ingham County"/>
    <d v="2024-07-22T00:00:00"/>
    <x v="172"/>
    <d v="2024-08-09T00:00:00"/>
    <s v="A"/>
    <s v="O"/>
    <s v="NA"/>
    <d v="2015-09-01T00:00:00"/>
    <n v="8"/>
    <s v="Years"/>
    <x v="1"/>
    <s v="N"/>
    <s v="NA"/>
    <s v="Survived"/>
    <x v="69"/>
  </r>
  <r>
    <n v="50035358823"/>
    <n v="9413584"/>
    <s v="Ingham County"/>
    <d v="2024-08-02T00:00:00"/>
    <x v="173"/>
    <d v="2024-08-12T00:00:00"/>
    <s v="A"/>
    <s v="O"/>
    <s v="NA"/>
    <d v="2014-08-13T00:00:00"/>
    <n v="9"/>
    <s v="Years"/>
    <x v="1"/>
    <s v="N"/>
    <s v="NA"/>
    <s v="Survived"/>
    <x v="69"/>
  </r>
  <r>
    <n v="50060210461"/>
    <n v="9277898"/>
    <s v="Ingham County"/>
    <d v="2024-08-09T00:00:00"/>
    <x v="174"/>
    <d v="2024-08-24T00:00:00"/>
    <s v="A"/>
    <s v="O"/>
    <s v="NA"/>
    <d v="2014-06-30T00:00:00"/>
    <n v="10"/>
    <s v="Years"/>
    <x v="0"/>
    <s v="N"/>
    <s v="NA"/>
    <s v="Survived"/>
    <x v="69"/>
  </r>
  <r>
    <n v="50067315133"/>
    <n v="9742638"/>
    <s v="Ingham County"/>
    <d v="2024-08-07T00:00:00"/>
    <x v="175"/>
    <d v="2024-08-25T00:00:00"/>
    <s v="A"/>
    <s v="O"/>
    <s v="NA"/>
    <d v="2015-08-28T00:00:00"/>
    <n v="8"/>
    <s v="Years"/>
    <x v="1"/>
    <s v="N"/>
    <s v="NA"/>
    <s v="Survived"/>
    <x v="69"/>
  </r>
  <r>
    <n v="50001061588"/>
    <n v="9778215"/>
    <s v="Ingham County"/>
    <d v="2024-08-24T00:00:00"/>
    <x v="176"/>
    <d v="2024-09-10T00:00:00"/>
    <s v="A"/>
    <s v="O"/>
    <s v="NA"/>
    <d v="2014-04-25T00:00:00"/>
    <n v="10"/>
    <s v="Years"/>
    <x v="0"/>
    <s v="N"/>
    <s v="NA"/>
    <s v="Survived"/>
    <x v="70"/>
  </r>
  <r>
    <n v="50060445337"/>
    <n v="9937677"/>
    <s v="Ingham County"/>
    <d v="2024-09-13T00:00:00"/>
    <x v="177"/>
    <d v="2024-10-02T00:00:00"/>
    <s v="A"/>
    <s v="O"/>
    <s v="NA"/>
    <d v="2015-12-16T00:00:00"/>
    <n v="8"/>
    <s v="Years"/>
    <x v="1"/>
    <s v="N"/>
    <s v="NA"/>
    <s v="Survived"/>
    <x v="70"/>
  </r>
  <r>
    <n v="50053558522"/>
    <n v="9728593"/>
    <s v="Ingham County"/>
    <d v="2024-09-15T00:00:00"/>
    <x v="178"/>
    <d v="2024-10-02T00:00:00"/>
    <s v="A"/>
    <s v="O"/>
    <s v="NA"/>
    <d v="2011-10-04T00:00:00"/>
    <n v="12"/>
    <s v="Years"/>
    <x v="0"/>
    <s v="N"/>
    <s v="NA"/>
    <s v="Survived"/>
    <x v="71"/>
  </r>
  <r>
    <n v="50007861799"/>
    <n v="9388950"/>
    <s v="Ingham County"/>
    <d v="2024-09-25T00:00:00"/>
    <x v="179"/>
    <d v="2024-10-13T00:00:00"/>
    <s v="A"/>
    <s v="O"/>
    <s v="NA"/>
    <d v="2011-03-07T00:00:00"/>
    <n v="13"/>
    <s v="Years"/>
    <x v="0"/>
    <s v="N"/>
    <s v="NA"/>
    <s v="Survived"/>
    <x v="71"/>
  </r>
  <r>
    <n v="50042418559"/>
    <n v="9094510"/>
    <s v="Ingham County"/>
    <d v="2024-10-08T00:00:00"/>
    <x v="180"/>
    <d v="2024-10-14T00:00:00"/>
    <s v="A"/>
    <s v="I"/>
    <s v="NA"/>
    <d v="2013-02-06T00:00:00"/>
    <n v="11"/>
    <s v="Years"/>
    <x v="1"/>
    <s v="Y"/>
    <d v="2024-10-26T00:00:00"/>
    <s v="Survived"/>
    <x v="71"/>
  </r>
  <r>
    <n v="50032423929"/>
    <n v="9368375"/>
    <s v="Ingham County"/>
    <d v="2024-10-04T00:00:00"/>
    <x v="181"/>
    <d v="2024-10-16T00:00:00"/>
    <s v="A"/>
    <s v="O"/>
    <s v="NA"/>
    <d v="2011-07-08T00:00:00"/>
    <n v="13"/>
    <s v="Years"/>
    <x v="0"/>
    <s v="N"/>
    <s v="NA"/>
    <s v="Survived"/>
    <x v="71"/>
  </r>
  <r>
    <n v="50057478069"/>
    <n v="9481959"/>
    <s v="Ingham County"/>
    <d v="2024-10-21T00:00:00"/>
    <x v="182"/>
    <d v="2024-11-02T00:00:00"/>
    <s v="A"/>
    <s v="O"/>
    <s v="NA"/>
    <d v="2015-08-22T00:00:00"/>
    <n v="9"/>
    <s v="Years"/>
    <x v="0"/>
    <s v="N"/>
    <s v="NA"/>
    <s v="Survived"/>
    <x v="71"/>
  </r>
  <r>
    <n v="50069605387"/>
    <n v="9595619"/>
    <s v="Ingham County"/>
    <d v="2024-10-21T00:00:00"/>
    <x v="183"/>
    <d v="2024-11-05T00:00:00"/>
    <s v="A"/>
    <s v="I"/>
    <s v="NA"/>
    <d v="2015-07-04T00:00:00"/>
    <n v="9"/>
    <s v="Years"/>
    <x v="1"/>
    <s v="Y"/>
    <d v="2024-11-05T00:00:00"/>
    <s v="Survived"/>
    <x v="72"/>
  </r>
  <r>
    <n v="50059720062"/>
    <n v="9718730"/>
    <s v="Ingham County"/>
    <d v="2024-10-19T00:00:00"/>
    <x v="184"/>
    <d v="2024-11-09T00:00:00"/>
    <s v="A"/>
    <s v="O"/>
    <s v="NA"/>
    <d v="2014-09-13T00:00:00"/>
    <n v="10"/>
    <s v="Years"/>
    <x v="1"/>
    <s v="N"/>
    <s v="NA"/>
    <s v="Survived"/>
    <x v="72"/>
  </r>
  <r>
    <n v="50071910287"/>
    <n v="9888463"/>
    <s v="Ingham County"/>
    <d v="2024-11-04T00:00:00"/>
    <x v="185"/>
    <d v="2024-11-09T00:00:00"/>
    <s v="A"/>
    <s v="O"/>
    <s v="NA"/>
    <d v="2013-05-30T00:00:00"/>
    <n v="11"/>
    <s v="Years"/>
    <x v="1"/>
    <s v="N"/>
    <s v="NA"/>
    <s v="Survived"/>
    <x v="72"/>
  </r>
  <r>
    <n v="50025292710"/>
    <n v="9220014"/>
    <s v="Ingham County"/>
    <d v="2024-11-04T00:00:00"/>
    <x v="186"/>
    <d v="2024-11-21T00:00:00"/>
    <s v="A"/>
    <s v="O"/>
    <s v="NA"/>
    <d v="2014-03-16T00:00:00"/>
    <n v="10"/>
    <s v="Years"/>
    <x v="0"/>
    <s v="N"/>
    <s v="NA"/>
    <s v="Survived"/>
    <x v="72"/>
  </r>
  <r>
    <n v="50047432606"/>
    <n v="9698892"/>
    <s v="Ingham County"/>
    <d v="2024-11-11T00:00:00"/>
    <x v="187"/>
    <d v="2024-11-30T00:00:00"/>
    <s v="A"/>
    <s v="I"/>
    <s v="NA"/>
    <d v="2016-04-16T00:00:00"/>
    <n v="8"/>
    <s v="Years"/>
    <x v="1"/>
    <s v="Y"/>
    <d v="2024-11-26T00:00:00"/>
    <s v="Survived"/>
    <x v="72"/>
  </r>
  <r>
    <n v="50023666618"/>
    <n v="9829357"/>
    <s v="Ingham County"/>
    <d v="2024-11-20T00:00:00"/>
    <x v="188"/>
    <d v="2024-12-01T00:00:00"/>
    <s v="A"/>
    <s v="O"/>
    <s v="NA"/>
    <d v="2015-01-28T00:00:00"/>
    <n v="9"/>
    <s v="Years"/>
    <x v="0"/>
    <s v="N"/>
    <s v="NA"/>
    <s v="Survived"/>
    <x v="72"/>
  </r>
  <r>
    <n v="50036558437"/>
    <n v="9161189"/>
    <s v="Ingham County"/>
    <d v="2024-11-15T00:00:00"/>
    <x v="189"/>
    <d v="2024-12-06T00:00:00"/>
    <s v="A"/>
    <s v="O"/>
    <s v="NA"/>
    <d v="2015-07-06T00:00:00"/>
    <n v="9"/>
    <s v="Years"/>
    <x v="1"/>
    <s v="N"/>
    <s v="NA"/>
    <s v="Survived"/>
    <x v="73"/>
  </r>
  <r>
    <n v="50020965858"/>
    <n v="9430473"/>
    <s v="Ingham County"/>
    <d v="2024-11-20T00:00:00"/>
    <x v="190"/>
    <d v="2024-12-11T00:00:00"/>
    <s v="A"/>
    <s v="O"/>
    <s v="NA"/>
    <d v="2014-02-06T00:00:00"/>
    <n v="10"/>
    <s v="Years"/>
    <x v="1"/>
    <s v="N"/>
    <s v="NA"/>
    <s v="Survived"/>
    <x v="73"/>
  </r>
  <r>
    <n v="50048774019"/>
    <n v="9519024"/>
    <s v="Ingham County"/>
    <d v="2024-12-06T00:00:00"/>
    <x v="191"/>
    <d v="2024-12-17T00:00:00"/>
    <s v="A"/>
    <s v="O"/>
    <s v="NA"/>
    <d v="2015-05-08T00:00:00"/>
    <n v="9"/>
    <s v="Years"/>
    <x v="0"/>
    <s v="N"/>
    <s v="NA"/>
    <s v="Survived"/>
    <x v="73"/>
  </r>
  <r>
    <n v="50075297784"/>
    <n v="9466453"/>
    <s v="Ingham County"/>
    <d v="2024-11-27T00:00:00"/>
    <x v="192"/>
    <d v="2024-12-18T00:00:00"/>
    <s v="A"/>
    <s v="O"/>
    <s v="NA"/>
    <d v="2014-04-20T00:00:00"/>
    <n v="10"/>
    <s v="Years"/>
    <x v="0"/>
    <s v="N"/>
    <s v="NA"/>
    <s v="Survived"/>
    <x v="73"/>
  </r>
  <r>
    <n v="50096884444"/>
    <n v="9015149"/>
    <s v="Ingham County"/>
    <d v="2024-12-10T00:00:00"/>
    <x v="193"/>
    <d v="2024-12-24T00:00:00"/>
    <s v="A"/>
    <s v="O"/>
    <s v="NA"/>
    <d v="2015-05-18T00:00:00"/>
    <n v="9"/>
    <s v="Years"/>
    <x v="1"/>
    <s v="N"/>
    <s v="NA"/>
    <s v="Survived"/>
    <x v="73"/>
  </r>
  <r>
    <n v="50086887091"/>
    <n v="9855608"/>
    <s v="Ingham County"/>
    <d v="2024-12-19T00:00:00"/>
    <x v="193"/>
    <d v="2024-12-26T00:00:00"/>
    <s v="A"/>
    <s v="O"/>
    <s v="NA"/>
    <d v="2016-01-07T00:00:00"/>
    <n v="8"/>
    <s v="Years"/>
    <x v="0"/>
    <s v="N"/>
    <s v="NA"/>
    <s v="Survived"/>
    <x v="73"/>
  </r>
  <r>
    <n v="50001485522"/>
    <n v="9956276"/>
    <s v="Ingham County"/>
    <d v="2024-12-06T00:00:00"/>
    <x v="194"/>
    <d v="2024-12-27T00:00:00"/>
    <s v="A"/>
    <s v="O"/>
    <s v="NA"/>
    <d v="2016-08-29T00:00:00"/>
    <n v="8"/>
    <s v="Years"/>
    <x v="0"/>
    <s v="N"/>
    <s v="NA"/>
    <s v="Survived"/>
    <x v="73"/>
  </r>
  <r>
    <m/>
    <m/>
    <m/>
    <m/>
    <x v="195"/>
    <m/>
    <m/>
    <m/>
    <m/>
    <m/>
    <m/>
    <m/>
    <x v="2"/>
    <m/>
    <m/>
    <m/>
    <x v="74"/>
  </r>
  <r>
    <m/>
    <m/>
    <m/>
    <m/>
    <x v="195"/>
    <m/>
    <m/>
    <m/>
    <m/>
    <m/>
    <m/>
    <m/>
    <x v="2"/>
    <m/>
    <m/>
    <m/>
    <x v="7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7F70DD7-5C5E-4A48-B063-89CEAD55040C}" name="PivotTable4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E16" firstHeaderRow="1" firstDataRow="2" firstDataCol="1"/>
  <pivotFields count="20">
    <pivotField showAll="0"/>
    <pivotField showAll="0"/>
    <pivotField showAll="0"/>
    <pivotField showAll="0"/>
    <pivotField axis="axisRow" showAll="0">
      <items count="19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4"/>
        <item x="33"/>
        <item x="35"/>
        <item x="36"/>
        <item x="37"/>
        <item x="38"/>
        <item x="39"/>
        <item x="40"/>
        <item x="41"/>
        <item x="42"/>
        <item x="43"/>
        <item x="44"/>
        <item x="45"/>
        <item x="47"/>
        <item x="46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5"/>
        <item x="144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axis="axisCol" showAll="0">
      <items count="4">
        <item x="1"/>
        <item x="0"/>
        <item x="2"/>
        <item t="default"/>
      </items>
    </pivotField>
    <pivotField showAll="0"/>
    <pivotField showAll="0"/>
    <pivotField showAll="0"/>
    <pivotField showAll="0"/>
    <pivotField axis="axisRow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axis="axisRow"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Row" showAll="0">
      <items count="13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t="default"/>
      </items>
    </pivotField>
  </pivotFields>
  <rowFields count="4">
    <field x="19"/>
    <field x="18"/>
    <field x="17"/>
    <field x="4"/>
  </rowFields>
  <row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rowItems>
  <colFields count="1">
    <field x="12"/>
  </colFields>
  <colItems count="4">
    <i>
      <x/>
    </i>
    <i>
      <x v="1"/>
    </i>
    <i>
      <x v="2"/>
    </i>
    <i t="grand">
      <x/>
    </i>
  </colItems>
  <dataFields count="1">
    <dataField name="Count of Patient_Status" fld="6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2B1BC-33B5-4986-8E18-418920695A6B}">
  <dimension ref="A1:R202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6.140625" bestFit="1" customWidth="1"/>
    <col min="2" max="2" width="10.28515625" bestFit="1" customWidth="1"/>
    <col min="3" max="3" width="15.140625" bestFit="1" customWidth="1"/>
    <col min="4" max="4" width="12.85546875" bestFit="1" customWidth="1"/>
    <col min="5" max="5" width="16.7109375" bestFit="1" customWidth="1"/>
    <col min="6" max="6" width="14.5703125" bestFit="1" customWidth="1"/>
    <col min="7" max="7" width="15.42578125" bestFit="1" customWidth="1"/>
    <col min="8" max="8" width="18.28515625" bestFit="1" customWidth="1"/>
    <col min="9" max="9" width="15.5703125" bestFit="1" customWidth="1"/>
    <col min="10" max="10" width="14.42578125" bestFit="1" customWidth="1"/>
    <col min="11" max="11" width="6.28515625" bestFit="1" customWidth="1"/>
    <col min="12" max="12" width="11.5703125" bestFit="1" customWidth="1"/>
    <col min="13" max="13" width="7.28515625" bestFit="1" customWidth="1"/>
    <col min="14" max="14" width="21" bestFit="1" customWidth="1"/>
    <col min="15" max="15" width="17.28515625" bestFit="1" customWidth="1"/>
    <col min="16" max="16" width="13.85546875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33</v>
      </c>
      <c r="R1" t="s">
        <v>62</v>
      </c>
    </row>
    <row r="2" spans="1:18" x14ac:dyDescent="0.25">
      <c r="D2" s="1"/>
      <c r="E2" s="1"/>
      <c r="F2" s="1"/>
      <c r="J2" s="1"/>
      <c r="Q2" t="str">
        <f>TEXT(E2,"MM/YYYY")</f>
        <v>01/1900</v>
      </c>
      <c r="R2">
        <v>1</v>
      </c>
    </row>
    <row r="3" spans="1:18" x14ac:dyDescent="0.25">
      <c r="D3" s="1"/>
      <c r="E3" s="1"/>
      <c r="F3" s="1"/>
      <c r="J3" s="1"/>
      <c r="Q3" t="str">
        <f t="shared" ref="Q3:Q66" si="0">TEXT(E3,"MM/YYYY")</f>
        <v>01/1900</v>
      </c>
      <c r="R3">
        <v>1</v>
      </c>
    </row>
    <row r="4" spans="1:18" x14ac:dyDescent="0.25">
      <c r="D4" s="1"/>
      <c r="E4" s="1"/>
      <c r="F4" s="1"/>
      <c r="J4" s="1"/>
      <c r="Q4" t="str">
        <f t="shared" si="0"/>
        <v>01/1900</v>
      </c>
      <c r="R4">
        <v>1</v>
      </c>
    </row>
    <row r="5" spans="1:18" x14ac:dyDescent="0.25">
      <c r="D5" s="1"/>
      <c r="E5" s="1"/>
      <c r="F5" s="1"/>
      <c r="J5" s="1"/>
      <c r="O5" s="1"/>
      <c r="Q5" t="str">
        <f t="shared" si="0"/>
        <v>01/1900</v>
      </c>
      <c r="R5">
        <v>1</v>
      </c>
    </row>
    <row r="6" spans="1:18" x14ac:dyDescent="0.25">
      <c r="D6" s="1"/>
      <c r="E6" s="1"/>
      <c r="F6" s="1"/>
      <c r="J6" s="1"/>
      <c r="Q6" t="str">
        <f t="shared" si="0"/>
        <v>01/1900</v>
      </c>
      <c r="R6">
        <v>1</v>
      </c>
    </row>
    <row r="7" spans="1:18" x14ac:dyDescent="0.25">
      <c r="D7" s="1"/>
      <c r="E7" s="1"/>
      <c r="F7" s="1"/>
      <c r="J7" s="1"/>
      <c r="O7" s="1"/>
      <c r="Q7" t="str">
        <f t="shared" si="0"/>
        <v>01/1900</v>
      </c>
      <c r="R7">
        <v>1</v>
      </c>
    </row>
    <row r="8" spans="1:18" x14ac:dyDescent="0.25">
      <c r="D8" s="1"/>
      <c r="E8" s="1"/>
      <c r="F8" s="1"/>
      <c r="J8" s="1"/>
      <c r="Q8" t="str">
        <f t="shared" si="0"/>
        <v>01/1900</v>
      </c>
      <c r="R8">
        <v>1</v>
      </c>
    </row>
    <row r="9" spans="1:18" x14ac:dyDescent="0.25">
      <c r="D9" s="1"/>
      <c r="E9" s="1"/>
      <c r="F9" s="1"/>
      <c r="J9" s="1"/>
      <c r="Q9" t="str">
        <f t="shared" si="0"/>
        <v>01/1900</v>
      </c>
      <c r="R9">
        <v>1</v>
      </c>
    </row>
    <row r="10" spans="1:18" x14ac:dyDescent="0.25">
      <c r="D10" s="1"/>
      <c r="E10" s="1"/>
      <c r="F10" s="1"/>
      <c r="J10" s="1"/>
      <c r="Q10" t="str">
        <f t="shared" si="0"/>
        <v>01/1900</v>
      </c>
      <c r="R10">
        <v>1</v>
      </c>
    </row>
    <row r="11" spans="1:18" x14ac:dyDescent="0.25">
      <c r="D11" s="1"/>
      <c r="E11" s="1"/>
      <c r="F11" s="1"/>
      <c r="J11" s="1"/>
      <c r="Q11" t="str">
        <f t="shared" si="0"/>
        <v>01/1900</v>
      </c>
      <c r="R11">
        <v>1</v>
      </c>
    </row>
    <row r="12" spans="1:18" x14ac:dyDescent="0.25">
      <c r="D12" s="1"/>
      <c r="E12" s="1"/>
      <c r="F12" s="1"/>
      <c r="J12" s="1"/>
      <c r="Q12" t="str">
        <f t="shared" si="0"/>
        <v>01/1900</v>
      </c>
      <c r="R12">
        <v>1</v>
      </c>
    </row>
    <row r="13" spans="1:18" x14ac:dyDescent="0.25">
      <c r="D13" s="1"/>
      <c r="E13" s="1"/>
      <c r="F13" s="1"/>
      <c r="J13" s="1"/>
      <c r="Q13" t="str">
        <f t="shared" si="0"/>
        <v>01/1900</v>
      </c>
      <c r="R13">
        <v>1</v>
      </c>
    </row>
    <row r="14" spans="1:18" x14ac:dyDescent="0.25">
      <c r="D14" s="1"/>
      <c r="E14" s="1"/>
      <c r="F14" s="1"/>
      <c r="J14" s="1"/>
      <c r="Q14" t="str">
        <f t="shared" si="0"/>
        <v>01/1900</v>
      </c>
      <c r="R14">
        <v>1</v>
      </c>
    </row>
    <row r="15" spans="1:18" x14ac:dyDescent="0.25">
      <c r="D15" s="1"/>
      <c r="E15" s="1"/>
      <c r="F15" s="1"/>
      <c r="J15" s="1"/>
      <c r="Q15" t="str">
        <f t="shared" si="0"/>
        <v>01/1900</v>
      </c>
      <c r="R15">
        <v>1</v>
      </c>
    </row>
    <row r="16" spans="1:18" x14ac:dyDescent="0.25">
      <c r="D16" s="1"/>
      <c r="E16" s="1"/>
      <c r="F16" s="1"/>
      <c r="J16" s="1"/>
      <c r="Q16" t="str">
        <f t="shared" si="0"/>
        <v>01/1900</v>
      </c>
      <c r="R16">
        <v>1</v>
      </c>
    </row>
    <row r="17" spans="4:18" x14ac:dyDescent="0.25">
      <c r="D17" s="1"/>
      <c r="E17" s="1"/>
      <c r="F17" s="1"/>
      <c r="J17" s="1"/>
      <c r="Q17" t="str">
        <f t="shared" si="0"/>
        <v>01/1900</v>
      </c>
      <c r="R17">
        <v>1</v>
      </c>
    </row>
    <row r="18" spans="4:18" x14ac:dyDescent="0.25">
      <c r="D18" s="1"/>
      <c r="E18" s="1"/>
      <c r="F18" s="1"/>
      <c r="J18" s="1"/>
      <c r="Q18" t="str">
        <f t="shared" si="0"/>
        <v>01/1900</v>
      </c>
      <c r="R18">
        <v>1</v>
      </c>
    </row>
    <row r="19" spans="4:18" x14ac:dyDescent="0.25">
      <c r="D19" s="1"/>
      <c r="E19" s="1"/>
      <c r="F19" s="1"/>
      <c r="J19" s="1"/>
      <c r="Q19" t="str">
        <f t="shared" si="0"/>
        <v>01/1900</v>
      </c>
      <c r="R19">
        <v>1</v>
      </c>
    </row>
    <row r="20" spans="4:18" x14ac:dyDescent="0.25">
      <c r="D20" s="1"/>
      <c r="E20" s="1"/>
      <c r="F20" s="1"/>
      <c r="J20" s="1"/>
      <c r="O20" s="1"/>
      <c r="Q20" t="str">
        <f t="shared" si="0"/>
        <v>01/1900</v>
      </c>
      <c r="R20">
        <v>1</v>
      </c>
    </row>
    <row r="21" spans="4:18" x14ac:dyDescent="0.25">
      <c r="D21" s="1"/>
      <c r="E21" s="1"/>
      <c r="F21" s="1"/>
      <c r="J21" s="1"/>
      <c r="Q21" t="str">
        <f t="shared" si="0"/>
        <v>01/1900</v>
      </c>
      <c r="R21">
        <v>1</v>
      </c>
    </row>
    <row r="22" spans="4:18" x14ac:dyDescent="0.25">
      <c r="D22" s="1"/>
      <c r="E22" s="1"/>
      <c r="F22" s="1"/>
      <c r="J22" s="1"/>
      <c r="Q22" t="str">
        <f t="shared" si="0"/>
        <v>01/1900</v>
      </c>
      <c r="R22">
        <v>1</v>
      </c>
    </row>
    <row r="23" spans="4:18" x14ac:dyDescent="0.25">
      <c r="D23" s="1"/>
      <c r="E23" s="1"/>
      <c r="F23" s="1"/>
      <c r="J23" s="1"/>
      <c r="Q23" t="str">
        <f t="shared" si="0"/>
        <v>01/1900</v>
      </c>
      <c r="R23">
        <v>1</v>
      </c>
    </row>
    <row r="24" spans="4:18" x14ac:dyDescent="0.25">
      <c r="D24" s="1"/>
      <c r="E24" s="1"/>
      <c r="F24" s="1"/>
      <c r="J24" s="1"/>
      <c r="Q24" t="str">
        <f t="shared" si="0"/>
        <v>01/1900</v>
      </c>
      <c r="R24">
        <v>1</v>
      </c>
    </row>
    <row r="25" spans="4:18" x14ac:dyDescent="0.25">
      <c r="D25" s="1"/>
      <c r="E25" s="1"/>
      <c r="F25" s="1"/>
      <c r="J25" s="1"/>
      <c r="Q25" t="str">
        <f t="shared" si="0"/>
        <v>01/1900</v>
      </c>
      <c r="R25">
        <v>1</v>
      </c>
    </row>
    <row r="26" spans="4:18" x14ac:dyDescent="0.25">
      <c r="D26" s="1"/>
      <c r="E26" s="1"/>
      <c r="F26" s="1"/>
      <c r="J26" s="1"/>
      <c r="Q26" t="str">
        <f t="shared" si="0"/>
        <v>01/1900</v>
      </c>
      <c r="R26">
        <v>1</v>
      </c>
    </row>
    <row r="27" spans="4:18" x14ac:dyDescent="0.25">
      <c r="D27" s="1"/>
      <c r="E27" s="1"/>
      <c r="F27" s="1"/>
      <c r="J27" s="1"/>
      <c r="Q27" t="str">
        <f t="shared" si="0"/>
        <v>01/1900</v>
      </c>
      <c r="R27">
        <v>1</v>
      </c>
    </row>
    <row r="28" spans="4:18" x14ac:dyDescent="0.25">
      <c r="D28" s="1"/>
      <c r="E28" s="1"/>
      <c r="F28" s="1"/>
      <c r="J28" s="1"/>
      <c r="Q28" t="str">
        <f t="shared" si="0"/>
        <v>01/1900</v>
      </c>
      <c r="R28">
        <v>1</v>
      </c>
    </row>
    <row r="29" spans="4:18" x14ac:dyDescent="0.25">
      <c r="D29" s="1"/>
      <c r="E29" s="1"/>
      <c r="F29" s="1"/>
      <c r="J29" s="1"/>
      <c r="Q29" t="str">
        <f t="shared" si="0"/>
        <v>01/1900</v>
      </c>
      <c r="R29">
        <v>1</v>
      </c>
    </row>
    <row r="30" spans="4:18" x14ac:dyDescent="0.25">
      <c r="D30" s="1"/>
      <c r="E30" s="1"/>
      <c r="F30" s="1"/>
      <c r="J30" s="1"/>
      <c r="Q30" t="str">
        <f t="shared" si="0"/>
        <v>01/1900</v>
      </c>
      <c r="R30">
        <v>1</v>
      </c>
    </row>
    <row r="31" spans="4:18" x14ac:dyDescent="0.25">
      <c r="D31" s="1"/>
      <c r="E31" s="1"/>
      <c r="F31" s="1"/>
      <c r="J31" s="1"/>
      <c r="Q31" t="str">
        <f t="shared" si="0"/>
        <v>01/1900</v>
      </c>
      <c r="R31">
        <v>1</v>
      </c>
    </row>
    <row r="32" spans="4:18" x14ac:dyDescent="0.25">
      <c r="D32" s="1"/>
      <c r="E32" s="1"/>
      <c r="F32" s="1"/>
      <c r="J32" s="1"/>
      <c r="Q32" t="str">
        <f t="shared" si="0"/>
        <v>01/1900</v>
      </c>
      <c r="R32">
        <v>1</v>
      </c>
    </row>
    <row r="33" spans="4:18" x14ac:dyDescent="0.25">
      <c r="D33" s="1"/>
      <c r="E33" s="1"/>
      <c r="F33" s="1"/>
      <c r="J33" s="1"/>
      <c r="Q33" t="str">
        <f t="shared" si="0"/>
        <v>01/1900</v>
      </c>
      <c r="R33">
        <v>1</v>
      </c>
    </row>
    <row r="34" spans="4:18" x14ac:dyDescent="0.25">
      <c r="D34" s="1"/>
      <c r="E34" s="1"/>
      <c r="F34" s="1"/>
      <c r="J34" s="1"/>
      <c r="Q34" t="str">
        <f t="shared" si="0"/>
        <v>01/1900</v>
      </c>
      <c r="R34">
        <v>1</v>
      </c>
    </row>
    <row r="35" spans="4:18" x14ac:dyDescent="0.25">
      <c r="D35" s="1"/>
      <c r="E35" s="1"/>
      <c r="F35" s="1"/>
      <c r="J35" s="1"/>
      <c r="Q35" t="str">
        <f t="shared" si="0"/>
        <v>01/1900</v>
      </c>
      <c r="R35">
        <v>1</v>
      </c>
    </row>
    <row r="36" spans="4:18" x14ac:dyDescent="0.25">
      <c r="D36" s="1"/>
      <c r="E36" s="1"/>
      <c r="F36" s="1"/>
      <c r="J36" s="1"/>
      <c r="O36" s="1"/>
      <c r="Q36" t="str">
        <f t="shared" si="0"/>
        <v>01/1900</v>
      </c>
      <c r="R36">
        <v>1</v>
      </c>
    </row>
    <row r="37" spans="4:18" x14ac:dyDescent="0.25">
      <c r="D37" s="1"/>
      <c r="E37" s="1"/>
      <c r="F37" s="1"/>
      <c r="J37" s="1"/>
      <c r="Q37" t="str">
        <f t="shared" si="0"/>
        <v>01/1900</v>
      </c>
      <c r="R37">
        <v>1</v>
      </c>
    </row>
    <row r="38" spans="4:18" x14ac:dyDescent="0.25">
      <c r="D38" s="1"/>
      <c r="E38" s="1"/>
      <c r="F38" s="1"/>
      <c r="J38" s="1"/>
      <c r="Q38" t="str">
        <f t="shared" si="0"/>
        <v>01/1900</v>
      </c>
      <c r="R38">
        <v>1</v>
      </c>
    </row>
    <row r="39" spans="4:18" x14ac:dyDescent="0.25">
      <c r="D39" s="1"/>
      <c r="E39" s="1"/>
      <c r="F39" s="1"/>
      <c r="J39" s="1"/>
      <c r="Q39" t="str">
        <f t="shared" si="0"/>
        <v>01/1900</v>
      </c>
      <c r="R39">
        <v>1</v>
      </c>
    </row>
    <row r="40" spans="4:18" x14ac:dyDescent="0.25">
      <c r="D40" s="1"/>
      <c r="E40" s="1"/>
      <c r="F40" s="1"/>
      <c r="J40" s="1"/>
      <c r="Q40" t="str">
        <f t="shared" si="0"/>
        <v>01/1900</v>
      </c>
      <c r="R40">
        <v>1</v>
      </c>
    </row>
    <row r="41" spans="4:18" x14ac:dyDescent="0.25">
      <c r="D41" s="1"/>
      <c r="E41" s="1"/>
      <c r="F41" s="1"/>
      <c r="J41" s="1"/>
      <c r="Q41" t="str">
        <f t="shared" si="0"/>
        <v>01/1900</v>
      </c>
      <c r="R41">
        <v>1</v>
      </c>
    </row>
    <row r="42" spans="4:18" x14ac:dyDescent="0.25">
      <c r="D42" s="1"/>
      <c r="E42" s="1"/>
      <c r="F42" s="1"/>
      <c r="J42" s="1"/>
      <c r="Q42" t="str">
        <f t="shared" si="0"/>
        <v>01/1900</v>
      </c>
      <c r="R42">
        <v>1</v>
      </c>
    </row>
    <row r="43" spans="4:18" x14ac:dyDescent="0.25">
      <c r="D43" s="1"/>
      <c r="E43" s="1"/>
      <c r="F43" s="1"/>
      <c r="J43" s="1"/>
      <c r="Q43" t="str">
        <f t="shared" si="0"/>
        <v>01/1900</v>
      </c>
      <c r="R43">
        <v>1</v>
      </c>
    </row>
    <row r="44" spans="4:18" x14ac:dyDescent="0.25">
      <c r="D44" s="1"/>
      <c r="E44" s="1"/>
      <c r="F44" s="1"/>
      <c r="J44" s="1"/>
      <c r="Q44" t="str">
        <f t="shared" si="0"/>
        <v>01/1900</v>
      </c>
      <c r="R44">
        <v>1</v>
      </c>
    </row>
    <row r="45" spans="4:18" x14ac:dyDescent="0.25">
      <c r="D45" s="1"/>
      <c r="E45" s="1"/>
      <c r="F45" s="1"/>
      <c r="J45" s="1"/>
      <c r="Q45" t="str">
        <f t="shared" si="0"/>
        <v>01/1900</v>
      </c>
      <c r="R45">
        <v>1</v>
      </c>
    </row>
    <row r="46" spans="4:18" x14ac:dyDescent="0.25">
      <c r="D46" s="1"/>
      <c r="E46" s="1"/>
      <c r="F46" s="1"/>
      <c r="J46" s="1"/>
      <c r="Q46" t="str">
        <f t="shared" si="0"/>
        <v>01/1900</v>
      </c>
      <c r="R46">
        <v>1</v>
      </c>
    </row>
    <row r="47" spans="4:18" x14ac:dyDescent="0.25">
      <c r="D47" s="1"/>
      <c r="E47" s="1"/>
      <c r="F47" s="1"/>
      <c r="J47" s="1"/>
      <c r="Q47" t="str">
        <f t="shared" si="0"/>
        <v>01/1900</v>
      </c>
      <c r="R47">
        <v>1</v>
      </c>
    </row>
    <row r="48" spans="4:18" x14ac:dyDescent="0.25">
      <c r="D48" s="1"/>
      <c r="E48" s="1"/>
      <c r="F48" s="1"/>
      <c r="J48" s="1"/>
      <c r="O48" s="1"/>
      <c r="Q48" t="str">
        <f t="shared" si="0"/>
        <v>01/1900</v>
      </c>
      <c r="R48">
        <v>1</v>
      </c>
    </row>
    <row r="49" spans="4:18" x14ac:dyDescent="0.25">
      <c r="D49" s="1"/>
      <c r="E49" s="1"/>
      <c r="F49" s="1"/>
      <c r="J49" s="1"/>
      <c r="Q49" t="str">
        <f t="shared" si="0"/>
        <v>01/1900</v>
      </c>
      <c r="R49">
        <v>1</v>
      </c>
    </row>
    <row r="50" spans="4:18" x14ac:dyDescent="0.25">
      <c r="D50" s="1"/>
      <c r="E50" s="1"/>
      <c r="F50" s="1"/>
      <c r="J50" s="1"/>
      <c r="Q50" t="str">
        <f t="shared" si="0"/>
        <v>01/1900</v>
      </c>
      <c r="R50">
        <v>1</v>
      </c>
    </row>
    <row r="51" spans="4:18" x14ac:dyDescent="0.25">
      <c r="D51" s="1"/>
      <c r="E51" s="1"/>
      <c r="F51" s="1"/>
      <c r="J51" s="1"/>
      <c r="Q51" t="str">
        <f t="shared" si="0"/>
        <v>01/1900</v>
      </c>
      <c r="R51">
        <v>1</v>
      </c>
    </row>
    <row r="52" spans="4:18" x14ac:dyDescent="0.25">
      <c r="D52" s="1"/>
      <c r="E52" s="1"/>
      <c r="F52" s="1"/>
      <c r="J52" s="1"/>
      <c r="Q52" t="str">
        <f t="shared" si="0"/>
        <v>01/1900</v>
      </c>
      <c r="R52">
        <v>1</v>
      </c>
    </row>
    <row r="53" spans="4:18" x14ac:dyDescent="0.25">
      <c r="D53" s="1"/>
      <c r="E53" s="1"/>
      <c r="F53" s="1"/>
      <c r="J53" s="1"/>
      <c r="Q53" t="str">
        <f t="shared" si="0"/>
        <v>01/1900</v>
      </c>
      <c r="R53">
        <v>1</v>
      </c>
    </row>
    <row r="54" spans="4:18" x14ac:dyDescent="0.25">
      <c r="D54" s="1"/>
      <c r="E54" s="1"/>
      <c r="F54" s="1"/>
      <c r="J54" s="1"/>
      <c r="O54" s="1"/>
      <c r="Q54" t="str">
        <f t="shared" si="0"/>
        <v>01/1900</v>
      </c>
      <c r="R54">
        <v>1</v>
      </c>
    </row>
    <row r="55" spans="4:18" x14ac:dyDescent="0.25">
      <c r="D55" s="1"/>
      <c r="E55" s="1"/>
      <c r="F55" s="1"/>
      <c r="J55" s="1"/>
      <c r="Q55" t="str">
        <f t="shared" si="0"/>
        <v>01/1900</v>
      </c>
      <c r="R55">
        <v>1</v>
      </c>
    </row>
    <row r="56" spans="4:18" x14ac:dyDescent="0.25">
      <c r="D56" s="1"/>
      <c r="E56" s="1"/>
      <c r="F56" s="1"/>
      <c r="J56" s="1"/>
      <c r="O56" s="1"/>
      <c r="Q56" t="str">
        <f t="shared" si="0"/>
        <v>01/1900</v>
      </c>
      <c r="R56">
        <v>1</v>
      </c>
    </row>
    <row r="57" spans="4:18" x14ac:dyDescent="0.25">
      <c r="D57" s="1"/>
      <c r="E57" s="1"/>
      <c r="F57" s="1"/>
      <c r="J57" s="1"/>
      <c r="Q57" t="str">
        <f t="shared" si="0"/>
        <v>01/1900</v>
      </c>
      <c r="R57">
        <v>1</v>
      </c>
    </row>
    <row r="58" spans="4:18" x14ac:dyDescent="0.25">
      <c r="D58" s="1"/>
      <c r="E58" s="1"/>
      <c r="F58" s="1"/>
      <c r="J58" s="1"/>
      <c r="O58" s="1"/>
      <c r="Q58" t="str">
        <f t="shared" si="0"/>
        <v>01/1900</v>
      </c>
      <c r="R58">
        <v>1</v>
      </c>
    </row>
    <row r="59" spans="4:18" x14ac:dyDescent="0.25">
      <c r="D59" s="1"/>
      <c r="E59" s="1"/>
      <c r="F59" s="1"/>
      <c r="J59" s="1"/>
      <c r="Q59" t="str">
        <f t="shared" si="0"/>
        <v>01/1900</v>
      </c>
      <c r="R59">
        <v>1</v>
      </c>
    </row>
    <row r="60" spans="4:18" x14ac:dyDescent="0.25">
      <c r="D60" s="1"/>
      <c r="E60" s="1"/>
      <c r="F60" s="1"/>
      <c r="J60" s="1"/>
      <c r="Q60" t="str">
        <f t="shared" si="0"/>
        <v>01/1900</v>
      </c>
      <c r="R60">
        <v>1</v>
      </c>
    </row>
    <row r="61" spans="4:18" x14ac:dyDescent="0.25">
      <c r="D61" s="1"/>
      <c r="E61" s="1"/>
      <c r="F61" s="1"/>
      <c r="J61" s="1"/>
      <c r="O61" s="1"/>
      <c r="Q61" t="str">
        <f t="shared" si="0"/>
        <v>01/1900</v>
      </c>
      <c r="R61">
        <v>1</v>
      </c>
    </row>
    <row r="62" spans="4:18" x14ac:dyDescent="0.25">
      <c r="D62" s="1"/>
      <c r="E62" s="1"/>
      <c r="F62" s="1"/>
      <c r="J62" s="1"/>
      <c r="Q62" t="str">
        <f t="shared" si="0"/>
        <v>01/1900</v>
      </c>
      <c r="R62">
        <v>1</v>
      </c>
    </row>
    <row r="63" spans="4:18" x14ac:dyDescent="0.25">
      <c r="D63" s="1"/>
      <c r="E63" s="1"/>
      <c r="F63" s="1"/>
      <c r="J63" s="1"/>
      <c r="Q63" t="str">
        <f t="shared" si="0"/>
        <v>01/1900</v>
      </c>
      <c r="R63">
        <v>1</v>
      </c>
    </row>
    <row r="64" spans="4:18" x14ac:dyDescent="0.25">
      <c r="D64" s="1"/>
      <c r="E64" s="1"/>
      <c r="F64" s="1"/>
      <c r="J64" s="1"/>
      <c r="Q64" t="str">
        <f t="shared" si="0"/>
        <v>01/1900</v>
      </c>
      <c r="R64">
        <v>1</v>
      </c>
    </row>
    <row r="65" spans="4:18" x14ac:dyDescent="0.25">
      <c r="D65" s="1"/>
      <c r="E65" s="1"/>
      <c r="F65" s="1"/>
      <c r="J65" s="1"/>
      <c r="Q65" t="str">
        <f t="shared" si="0"/>
        <v>01/1900</v>
      </c>
      <c r="R65">
        <v>1</v>
      </c>
    </row>
    <row r="66" spans="4:18" x14ac:dyDescent="0.25">
      <c r="D66" s="1"/>
      <c r="E66" s="1"/>
      <c r="F66" s="1"/>
      <c r="J66" s="1"/>
      <c r="Q66" t="str">
        <f t="shared" si="0"/>
        <v>01/1900</v>
      </c>
      <c r="R66">
        <v>1</v>
      </c>
    </row>
    <row r="67" spans="4:18" x14ac:dyDescent="0.25">
      <c r="D67" s="1"/>
      <c r="E67" s="1"/>
      <c r="F67" s="1"/>
      <c r="J67" s="1"/>
      <c r="Q67" t="str">
        <f t="shared" ref="Q67:Q130" si="1">TEXT(E67,"MM/YYYY")</f>
        <v>01/1900</v>
      </c>
      <c r="R67">
        <v>1</v>
      </c>
    </row>
    <row r="68" spans="4:18" x14ac:dyDescent="0.25">
      <c r="D68" s="1"/>
      <c r="E68" s="1"/>
      <c r="F68" s="1"/>
      <c r="J68" s="1"/>
      <c r="Q68" t="str">
        <f t="shared" si="1"/>
        <v>01/1900</v>
      </c>
      <c r="R68">
        <v>1</v>
      </c>
    </row>
    <row r="69" spans="4:18" x14ac:dyDescent="0.25">
      <c r="D69" s="1"/>
      <c r="E69" s="1"/>
      <c r="F69" s="1"/>
      <c r="J69" s="1"/>
      <c r="Q69" t="str">
        <f t="shared" si="1"/>
        <v>01/1900</v>
      </c>
      <c r="R69">
        <v>1</v>
      </c>
    </row>
    <row r="70" spans="4:18" x14ac:dyDescent="0.25">
      <c r="D70" s="1"/>
      <c r="E70" s="1"/>
      <c r="F70" s="1"/>
      <c r="J70" s="1"/>
      <c r="Q70" t="str">
        <f t="shared" si="1"/>
        <v>01/1900</v>
      </c>
      <c r="R70">
        <v>1</v>
      </c>
    </row>
    <row r="71" spans="4:18" x14ac:dyDescent="0.25">
      <c r="D71" s="1"/>
      <c r="E71" s="1"/>
      <c r="F71" s="1"/>
      <c r="J71" s="1"/>
      <c r="O71" s="1"/>
      <c r="Q71" t="str">
        <f t="shared" si="1"/>
        <v>01/1900</v>
      </c>
      <c r="R71">
        <v>1</v>
      </c>
    </row>
    <row r="72" spans="4:18" x14ac:dyDescent="0.25">
      <c r="D72" s="1"/>
      <c r="E72" s="1"/>
      <c r="F72" s="1"/>
      <c r="J72" s="1"/>
      <c r="Q72" t="str">
        <f t="shared" si="1"/>
        <v>01/1900</v>
      </c>
      <c r="R72">
        <v>1</v>
      </c>
    </row>
    <row r="73" spans="4:18" x14ac:dyDescent="0.25">
      <c r="D73" s="1"/>
      <c r="E73" s="1"/>
      <c r="F73" s="1"/>
      <c r="J73" s="1"/>
      <c r="Q73" t="str">
        <f t="shared" si="1"/>
        <v>01/1900</v>
      </c>
      <c r="R73">
        <v>1</v>
      </c>
    </row>
    <row r="74" spans="4:18" x14ac:dyDescent="0.25">
      <c r="D74" s="1"/>
      <c r="E74" s="1"/>
      <c r="F74" s="1"/>
      <c r="J74" s="1"/>
      <c r="Q74" t="str">
        <f t="shared" si="1"/>
        <v>01/1900</v>
      </c>
      <c r="R74">
        <v>1</v>
      </c>
    </row>
    <row r="75" spans="4:18" x14ac:dyDescent="0.25">
      <c r="D75" s="1"/>
      <c r="E75" s="1"/>
      <c r="F75" s="1"/>
      <c r="J75" s="1"/>
      <c r="Q75" t="str">
        <f t="shared" si="1"/>
        <v>01/1900</v>
      </c>
      <c r="R75">
        <v>1</v>
      </c>
    </row>
    <row r="76" spans="4:18" x14ac:dyDescent="0.25">
      <c r="D76" s="1"/>
      <c r="E76" s="1"/>
      <c r="F76" s="1"/>
      <c r="J76" s="1"/>
      <c r="Q76" t="str">
        <f t="shared" si="1"/>
        <v>01/1900</v>
      </c>
      <c r="R76">
        <v>1</v>
      </c>
    </row>
    <row r="77" spans="4:18" x14ac:dyDescent="0.25">
      <c r="D77" s="1"/>
      <c r="E77" s="1"/>
      <c r="F77" s="1"/>
      <c r="J77" s="1"/>
      <c r="Q77" t="str">
        <f t="shared" si="1"/>
        <v>01/1900</v>
      </c>
      <c r="R77">
        <v>1</v>
      </c>
    </row>
    <row r="78" spans="4:18" x14ac:dyDescent="0.25">
      <c r="D78" s="1"/>
      <c r="E78" s="1"/>
      <c r="F78" s="1"/>
      <c r="J78" s="1"/>
      <c r="O78" s="1"/>
      <c r="Q78" t="str">
        <f t="shared" si="1"/>
        <v>01/1900</v>
      </c>
      <c r="R78">
        <v>1</v>
      </c>
    </row>
    <row r="79" spans="4:18" x14ac:dyDescent="0.25">
      <c r="D79" s="1"/>
      <c r="E79" s="1"/>
      <c r="F79" s="1"/>
      <c r="J79" s="1"/>
      <c r="O79" s="1"/>
      <c r="Q79" t="str">
        <f t="shared" si="1"/>
        <v>01/1900</v>
      </c>
      <c r="R79">
        <v>1</v>
      </c>
    </row>
    <row r="80" spans="4:18" x14ac:dyDescent="0.25">
      <c r="D80" s="1"/>
      <c r="E80" s="1"/>
      <c r="F80" s="1"/>
      <c r="J80" s="1"/>
      <c r="O80" s="1"/>
      <c r="Q80" t="str">
        <f t="shared" si="1"/>
        <v>01/1900</v>
      </c>
      <c r="R80">
        <v>1</v>
      </c>
    </row>
    <row r="81" spans="4:18" x14ac:dyDescent="0.25">
      <c r="D81" s="1"/>
      <c r="E81" s="1"/>
      <c r="F81" s="1"/>
      <c r="J81" s="1"/>
      <c r="O81" s="1"/>
      <c r="Q81" t="str">
        <f t="shared" si="1"/>
        <v>01/1900</v>
      </c>
      <c r="R81">
        <v>1</v>
      </c>
    </row>
    <row r="82" spans="4:18" x14ac:dyDescent="0.25">
      <c r="D82" s="1"/>
      <c r="E82" s="1"/>
      <c r="F82" s="1"/>
      <c r="J82" s="1"/>
      <c r="Q82" t="str">
        <f t="shared" si="1"/>
        <v>01/1900</v>
      </c>
      <c r="R82">
        <v>1</v>
      </c>
    </row>
    <row r="83" spans="4:18" x14ac:dyDescent="0.25">
      <c r="D83" s="1"/>
      <c r="E83" s="1"/>
      <c r="F83" s="1"/>
      <c r="J83" s="1"/>
      <c r="Q83" t="str">
        <f t="shared" si="1"/>
        <v>01/1900</v>
      </c>
      <c r="R83">
        <v>1</v>
      </c>
    </row>
    <row r="84" spans="4:18" x14ac:dyDescent="0.25">
      <c r="D84" s="1"/>
      <c r="E84" s="1"/>
      <c r="F84" s="1"/>
      <c r="J84" s="1"/>
      <c r="Q84" t="str">
        <f t="shared" si="1"/>
        <v>01/1900</v>
      </c>
      <c r="R84">
        <v>1</v>
      </c>
    </row>
    <row r="85" spans="4:18" x14ac:dyDescent="0.25">
      <c r="D85" s="1"/>
      <c r="E85" s="1"/>
      <c r="F85" s="1"/>
      <c r="J85" s="1"/>
      <c r="Q85" t="str">
        <f t="shared" si="1"/>
        <v>01/1900</v>
      </c>
      <c r="R85">
        <v>1</v>
      </c>
    </row>
    <row r="86" spans="4:18" x14ac:dyDescent="0.25">
      <c r="D86" s="1"/>
      <c r="E86" s="1"/>
      <c r="F86" s="1"/>
      <c r="J86" s="1"/>
      <c r="Q86" t="str">
        <f t="shared" si="1"/>
        <v>01/1900</v>
      </c>
      <c r="R86">
        <v>1</v>
      </c>
    </row>
    <row r="87" spans="4:18" x14ac:dyDescent="0.25">
      <c r="D87" s="1"/>
      <c r="E87" s="1"/>
      <c r="F87" s="1"/>
      <c r="J87" s="1"/>
      <c r="Q87" t="str">
        <f t="shared" si="1"/>
        <v>01/1900</v>
      </c>
      <c r="R87">
        <v>1</v>
      </c>
    </row>
    <row r="88" spans="4:18" x14ac:dyDescent="0.25">
      <c r="D88" s="1"/>
      <c r="E88" s="1"/>
      <c r="F88" s="1"/>
      <c r="J88" s="1"/>
      <c r="Q88" t="str">
        <f t="shared" si="1"/>
        <v>01/1900</v>
      </c>
      <c r="R88">
        <v>1</v>
      </c>
    </row>
    <row r="89" spans="4:18" x14ac:dyDescent="0.25">
      <c r="D89" s="1"/>
      <c r="E89" s="1"/>
      <c r="F89" s="1"/>
      <c r="J89" s="1"/>
      <c r="Q89" t="str">
        <f t="shared" si="1"/>
        <v>01/1900</v>
      </c>
      <c r="R89">
        <v>1</v>
      </c>
    </row>
    <row r="90" spans="4:18" x14ac:dyDescent="0.25">
      <c r="D90" s="1"/>
      <c r="E90" s="1"/>
      <c r="F90" s="1"/>
      <c r="J90" s="1"/>
      <c r="Q90" t="str">
        <f t="shared" si="1"/>
        <v>01/1900</v>
      </c>
      <c r="R90">
        <v>1</v>
      </c>
    </row>
    <row r="91" spans="4:18" x14ac:dyDescent="0.25">
      <c r="D91" s="1"/>
      <c r="E91" s="1"/>
      <c r="F91" s="1"/>
      <c r="J91" s="1"/>
      <c r="Q91" t="str">
        <f t="shared" si="1"/>
        <v>01/1900</v>
      </c>
      <c r="R91">
        <v>1</v>
      </c>
    </row>
    <row r="92" spans="4:18" x14ac:dyDescent="0.25">
      <c r="D92" s="1"/>
      <c r="E92" s="1"/>
      <c r="F92" s="1"/>
      <c r="J92" s="1"/>
      <c r="Q92" t="str">
        <f t="shared" si="1"/>
        <v>01/1900</v>
      </c>
      <c r="R92">
        <v>1</v>
      </c>
    </row>
    <row r="93" spans="4:18" x14ac:dyDescent="0.25">
      <c r="D93" s="1"/>
      <c r="E93" s="1"/>
      <c r="F93" s="1"/>
      <c r="J93" s="1"/>
      <c r="Q93" t="str">
        <f t="shared" si="1"/>
        <v>01/1900</v>
      </c>
      <c r="R93">
        <v>1</v>
      </c>
    </row>
    <row r="94" spans="4:18" x14ac:dyDescent="0.25">
      <c r="D94" s="1"/>
      <c r="E94" s="1"/>
      <c r="F94" s="1"/>
      <c r="J94" s="1"/>
      <c r="Q94" t="str">
        <f t="shared" si="1"/>
        <v>01/1900</v>
      </c>
      <c r="R94">
        <v>1</v>
      </c>
    </row>
    <row r="95" spans="4:18" x14ac:dyDescent="0.25">
      <c r="D95" s="1"/>
      <c r="E95" s="1"/>
      <c r="F95" s="1"/>
      <c r="J95" s="1"/>
      <c r="Q95" t="str">
        <f t="shared" si="1"/>
        <v>01/1900</v>
      </c>
      <c r="R95">
        <v>1</v>
      </c>
    </row>
    <row r="96" spans="4:18" x14ac:dyDescent="0.25">
      <c r="D96" s="1"/>
      <c r="E96" s="1"/>
      <c r="F96" s="1"/>
      <c r="J96" s="1"/>
      <c r="Q96" t="str">
        <f t="shared" si="1"/>
        <v>01/1900</v>
      </c>
      <c r="R96">
        <v>1</v>
      </c>
    </row>
    <row r="97" spans="4:18" x14ac:dyDescent="0.25">
      <c r="D97" s="1"/>
      <c r="E97" s="1"/>
      <c r="F97" s="1"/>
      <c r="J97" s="1"/>
      <c r="Q97" t="str">
        <f t="shared" si="1"/>
        <v>01/1900</v>
      </c>
      <c r="R97">
        <v>1</v>
      </c>
    </row>
    <row r="98" spans="4:18" x14ac:dyDescent="0.25">
      <c r="D98" s="1"/>
      <c r="E98" s="1"/>
      <c r="F98" s="1"/>
      <c r="J98" s="1"/>
      <c r="Q98" t="str">
        <f t="shared" si="1"/>
        <v>01/1900</v>
      </c>
      <c r="R98">
        <v>1</v>
      </c>
    </row>
    <row r="99" spans="4:18" x14ac:dyDescent="0.25">
      <c r="D99" s="1"/>
      <c r="E99" s="1"/>
      <c r="F99" s="1"/>
      <c r="J99" s="1"/>
      <c r="Q99" t="str">
        <f t="shared" si="1"/>
        <v>01/1900</v>
      </c>
      <c r="R99">
        <v>1</v>
      </c>
    </row>
    <row r="100" spans="4:18" x14ac:dyDescent="0.25">
      <c r="D100" s="1"/>
      <c r="E100" s="1"/>
      <c r="F100" s="1"/>
      <c r="J100" s="1"/>
      <c r="Q100" t="str">
        <f t="shared" si="1"/>
        <v>01/1900</v>
      </c>
      <c r="R100">
        <v>1</v>
      </c>
    </row>
    <row r="101" spans="4:18" x14ac:dyDescent="0.25">
      <c r="D101" s="1"/>
      <c r="E101" s="1"/>
      <c r="F101" s="1"/>
      <c r="J101" s="1"/>
      <c r="Q101" t="str">
        <f t="shared" si="1"/>
        <v>01/1900</v>
      </c>
      <c r="R101">
        <v>1</v>
      </c>
    </row>
    <row r="102" spans="4:18" x14ac:dyDescent="0.25">
      <c r="D102" s="1"/>
      <c r="E102" s="1"/>
      <c r="F102" s="1"/>
      <c r="J102" s="1"/>
      <c r="Q102" t="str">
        <f t="shared" si="1"/>
        <v>01/1900</v>
      </c>
      <c r="R102">
        <v>1</v>
      </c>
    </row>
    <row r="103" spans="4:18" x14ac:dyDescent="0.25">
      <c r="D103" s="1"/>
      <c r="E103" s="1"/>
      <c r="F103" s="1"/>
      <c r="J103" s="1"/>
      <c r="Q103" t="str">
        <f t="shared" si="1"/>
        <v>01/1900</v>
      </c>
      <c r="R103">
        <v>1</v>
      </c>
    </row>
    <row r="104" spans="4:18" x14ac:dyDescent="0.25">
      <c r="D104" s="1"/>
      <c r="E104" s="1"/>
      <c r="F104" s="1"/>
      <c r="J104" s="1"/>
      <c r="Q104" t="str">
        <f t="shared" si="1"/>
        <v>01/1900</v>
      </c>
      <c r="R104">
        <v>1</v>
      </c>
    </row>
    <row r="105" spans="4:18" x14ac:dyDescent="0.25">
      <c r="D105" s="1"/>
      <c r="E105" s="1"/>
      <c r="F105" s="1"/>
      <c r="J105" s="1"/>
      <c r="Q105" t="str">
        <f t="shared" si="1"/>
        <v>01/1900</v>
      </c>
      <c r="R105">
        <v>1</v>
      </c>
    </row>
    <row r="106" spans="4:18" x14ac:dyDescent="0.25">
      <c r="D106" s="1"/>
      <c r="E106" s="1"/>
      <c r="F106" s="1"/>
      <c r="J106" s="1"/>
      <c r="Q106" t="str">
        <f t="shared" si="1"/>
        <v>01/1900</v>
      </c>
      <c r="R106">
        <v>1</v>
      </c>
    </row>
    <row r="107" spans="4:18" x14ac:dyDescent="0.25">
      <c r="D107" s="1"/>
      <c r="E107" s="1"/>
      <c r="F107" s="1"/>
      <c r="J107" s="1"/>
      <c r="Q107" t="str">
        <f t="shared" si="1"/>
        <v>01/1900</v>
      </c>
      <c r="R107">
        <v>1</v>
      </c>
    </row>
    <row r="108" spans="4:18" x14ac:dyDescent="0.25">
      <c r="D108" s="1"/>
      <c r="E108" s="1"/>
      <c r="F108" s="1"/>
      <c r="J108" s="1"/>
      <c r="Q108" t="str">
        <f t="shared" si="1"/>
        <v>01/1900</v>
      </c>
      <c r="R108">
        <v>1</v>
      </c>
    </row>
    <row r="109" spans="4:18" x14ac:dyDescent="0.25">
      <c r="D109" s="1"/>
      <c r="E109" s="1"/>
      <c r="F109" s="1"/>
      <c r="J109" s="1"/>
      <c r="Q109" t="str">
        <f t="shared" si="1"/>
        <v>01/1900</v>
      </c>
      <c r="R109">
        <v>1</v>
      </c>
    </row>
    <row r="110" spans="4:18" x14ac:dyDescent="0.25">
      <c r="D110" s="1"/>
      <c r="E110" s="1"/>
      <c r="F110" s="1"/>
      <c r="J110" s="1"/>
      <c r="Q110" t="str">
        <f t="shared" si="1"/>
        <v>01/1900</v>
      </c>
      <c r="R110">
        <v>1</v>
      </c>
    </row>
    <row r="111" spans="4:18" x14ac:dyDescent="0.25">
      <c r="D111" s="1"/>
      <c r="E111" s="1"/>
      <c r="F111" s="1"/>
      <c r="J111" s="1"/>
      <c r="Q111" t="str">
        <f t="shared" si="1"/>
        <v>01/1900</v>
      </c>
      <c r="R111">
        <v>1</v>
      </c>
    </row>
    <row r="112" spans="4:18" x14ac:dyDescent="0.25">
      <c r="D112" s="1"/>
      <c r="E112" s="1"/>
      <c r="F112" s="1"/>
      <c r="J112" s="1"/>
      <c r="Q112" t="str">
        <f t="shared" si="1"/>
        <v>01/1900</v>
      </c>
      <c r="R112">
        <v>1</v>
      </c>
    </row>
    <row r="113" spans="4:18" x14ac:dyDescent="0.25">
      <c r="D113" s="1"/>
      <c r="E113" s="1"/>
      <c r="F113" s="1"/>
      <c r="J113" s="1"/>
      <c r="Q113" t="str">
        <f t="shared" si="1"/>
        <v>01/1900</v>
      </c>
      <c r="R113">
        <v>1</v>
      </c>
    </row>
    <row r="114" spans="4:18" x14ac:dyDescent="0.25">
      <c r="D114" s="1"/>
      <c r="E114" s="1"/>
      <c r="F114" s="1"/>
      <c r="J114" s="1"/>
      <c r="Q114" t="str">
        <f t="shared" si="1"/>
        <v>01/1900</v>
      </c>
      <c r="R114">
        <v>1</v>
      </c>
    </row>
    <row r="115" spans="4:18" x14ac:dyDescent="0.25">
      <c r="D115" s="1"/>
      <c r="E115" s="1"/>
      <c r="F115" s="1"/>
      <c r="J115" s="1"/>
      <c r="Q115" t="str">
        <f t="shared" si="1"/>
        <v>01/1900</v>
      </c>
      <c r="R115">
        <v>1</v>
      </c>
    </row>
    <row r="116" spans="4:18" x14ac:dyDescent="0.25">
      <c r="D116" s="1"/>
      <c r="E116" s="1"/>
      <c r="F116" s="1"/>
      <c r="J116" s="1"/>
      <c r="Q116" t="str">
        <f t="shared" si="1"/>
        <v>01/1900</v>
      </c>
      <c r="R116">
        <v>1</v>
      </c>
    </row>
    <row r="117" spans="4:18" x14ac:dyDescent="0.25">
      <c r="D117" s="1"/>
      <c r="E117" s="1"/>
      <c r="F117" s="1"/>
      <c r="J117" s="1"/>
      <c r="Q117" t="str">
        <f t="shared" si="1"/>
        <v>01/1900</v>
      </c>
      <c r="R117">
        <v>1</v>
      </c>
    </row>
    <row r="118" spans="4:18" x14ac:dyDescent="0.25">
      <c r="D118" s="1"/>
      <c r="E118" s="1"/>
      <c r="F118" s="1"/>
      <c r="J118" s="1"/>
      <c r="Q118" t="str">
        <f t="shared" si="1"/>
        <v>01/1900</v>
      </c>
      <c r="R118">
        <v>1</v>
      </c>
    </row>
    <row r="119" spans="4:18" x14ac:dyDescent="0.25">
      <c r="D119" s="1"/>
      <c r="E119" s="1"/>
      <c r="F119" s="1"/>
      <c r="J119" s="1"/>
      <c r="Q119" t="str">
        <f t="shared" si="1"/>
        <v>01/1900</v>
      </c>
      <c r="R119">
        <v>1</v>
      </c>
    </row>
    <row r="120" spans="4:18" x14ac:dyDescent="0.25">
      <c r="D120" s="1"/>
      <c r="E120" s="1"/>
      <c r="F120" s="1"/>
      <c r="J120" s="1"/>
      <c r="Q120" t="str">
        <f t="shared" si="1"/>
        <v>01/1900</v>
      </c>
      <c r="R120">
        <v>1</v>
      </c>
    </row>
    <row r="121" spans="4:18" x14ac:dyDescent="0.25">
      <c r="D121" s="1"/>
      <c r="E121" s="1"/>
      <c r="F121" s="1"/>
      <c r="J121" s="1"/>
      <c r="Q121" t="str">
        <f t="shared" si="1"/>
        <v>01/1900</v>
      </c>
      <c r="R121">
        <v>1</v>
      </c>
    </row>
    <row r="122" spans="4:18" x14ac:dyDescent="0.25">
      <c r="D122" s="1"/>
      <c r="E122" s="1"/>
      <c r="F122" s="1"/>
      <c r="J122" s="1"/>
      <c r="Q122" t="str">
        <f t="shared" si="1"/>
        <v>01/1900</v>
      </c>
      <c r="R122">
        <v>1</v>
      </c>
    </row>
    <row r="123" spans="4:18" x14ac:dyDescent="0.25">
      <c r="D123" s="1"/>
      <c r="E123" s="1"/>
      <c r="F123" s="1"/>
      <c r="J123" s="1"/>
      <c r="O123" s="1"/>
      <c r="Q123" t="str">
        <f t="shared" si="1"/>
        <v>01/1900</v>
      </c>
      <c r="R123">
        <v>1</v>
      </c>
    </row>
    <row r="124" spans="4:18" x14ac:dyDescent="0.25">
      <c r="D124" s="1"/>
      <c r="E124" s="1"/>
      <c r="F124" s="1"/>
      <c r="J124" s="1"/>
      <c r="Q124" t="str">
        <f t="shared" si="1"/>
        <v>01/1900</v>
      </c>
      <c r="R124">
        <v>1</v>
      </c>
    </row>
    <row r="125" spans="4:18" x14ac:dyDescent="0.25">
      <c r="D125" s="1"/>
      <c r="E125" s="1"/>
      <c r="F125" s="1"/>
      <c r="J125" s="1"/>
      <c r="Q125" t="str">
        <f t="shared" si="1"/>
        <v>01/1900</v>
      </c>
      <c r="R125">
        <v>1</v>
      </c>
    </row>
    <row r="126" spans="4:18" x14ac:dyDescent="0.25">
      <c r="D126" s="1"/>
      <c r="E126" s="1"/>
      <c r="F126" s="1"/>
      <c r="J126" s="1"/>
      <c r="Q126" t="str">
        <f t="shared" si="1"/>
        <v>01/1900</v>
      </c>
      <c r="R126">
        <v>1</v>
      </c>
    </row>
    <row r="127" spans="4:18" x14ac:dyDescent="0.25">
      <c r="D127" s="1"/>
      <c r="E127" s="1"/>
      <c r="F127" s="1"/>
      <c r="J127" s="1"/>
      <c r="Q127" t="str">
        <f t="shared" si="1"/>
        <v>01/1900</v>
      </c>
      <c r="R127">
        <v>1</v>
      </c>
    </row>
    <row r="128" spans="4:18" x14ac:dyDescent="0.25">
      <c r="D128" s="1"/>
      <c r="E128" s="1"/>
      <c r="F128" s="1"/>
      <c r="J128" s="1"/>
      <c r="O128" s="1"/>
      <c r="Q128" t="str">
        <f t="shared" si="1"/>
        <v>01/1900</v>
      </c>
      <c r="R128">
        <v>1</v>
      </c>
    </row>
    <row r="129" spans="4:18" x14ac:dyDescent="0.25">
      <c r="D129" s="1"/>
      <c r="E129" s="1"/>
      <c r="F129" s="1"/>
      <c r="J129" s="1"/>
      <c r="Q129" t="str">
        <f t="shared" si="1"/>
        <v>01/1900</v>
      </c>
      <c r="R129">
        <v>1</v>
      </c>
    </row>
    <row r="130" spans="4:18" x14ac:dyDescent="0.25">
      <c r="D130" s="1"/>
      <c r="E130" s="1"/>
      <c r="F130" s="1"/>
      <c r="J130" s="1"/>
      <c r="Q130" t="str">
        <f t="shared" si="1"/>
        <v>01/1900</v>
      </c>
      <c r="R130">
        <v>1</v>
      </c>
    </row>
    <row r="131" spans="4:18" x14ac:dyDescent="0.25">
      <c r="D131" s="1"/>
      <c r="E131" s="1"/>
      <c r="F131" s="1"/>
      <c r="J131" s="1"/>
      <c r="Q131" t="str">
        <f t="shared" ref="Q131:Q194" si="2">TEXT(E131,"MM/YYYY")</f>
        <v>01/1900</v>
      </c>
      <c r="R131">
        <v>1</v>
      </c>
    </row>
    <row r="132" spans="4:18" x14ac:dyDescent="0.25">
      <c r="D132" s="1"/>
      <c r="E132" s="1"/>
      <c r="F132" s="1"/>
      <c r="J132" s="1"/>
      <c r="Q132" t="str">
        <f t="shared" si="2"/>
        <v>01/1900</v>
      </c>
      <c r="R132">
        <v>1</v>
      </c>
    </row>
    <row r="133" spans="4:18" x14ac:dyDescent="0.25">
      <c r="D133" s="1"/>
      <c r="E133" s="1"/>
      <c r="F133" s="1"/>
      <c r="J133" s="1"/>
      <c r="Q133" t="str">
        <f t="shared" si="2"/>
        <v>01/1900</v>
      </c>
      <c r="R133">
        <v>1</v>
      </c>
    </row>
    <row r="134" spans="4:18" x14ac:dyDescent="0.25">
      <c r="D134" s="1"/>
      <c r="E134" s="1"/>
      <c r="F134" s="1"/>
      <c r="J134" s="1"/>
      <c r="Q134" t="str">
        <f t="shared" si="2"/>
        <v>01/1900</v>
      </c>
      <c r="R134">
        <v>1</v>
      </c>
    </row>
    <row r="135" spans="4:18" x14ac:dyDescent="0.25">
      <c r="D135" s="1"/>
      <c r="E135" s="1"/>
      <c r="F135" s="1"/>
      <c r="J135" s="1"/>
      <c r="Q135" t="str">
        <f t="shared" si="2"/>
        <v>01/1900</v>
      </c>
      <c r="R135">
        <v>1</v>
      </c>
    </row>
    <row r="136" spans="4:18" x14ac:dyDescent="0.25">
      <c r="D136" s="1"/>
      <c r="E136" s="1"/>
      <c r="F136" s="1"/>
      <c r="J136" s="1"/>
      <c r="Q136" t="str">
        <f t="shared" si="2"/>
        <v>01/1900</v>
      </c>
      <c r="R136">
        <v>1</v>
      </c>
    </row>
    <row r="137" spans="4:18" x14ac:dyDescent="0.25">
      <c r="D137" s="1"/>
      <c r="E137" s="1"/>
      <c r="F137" s="1"/>
      <c r="J137" s="1"/>
      <c r="Q137" t="str">
        <f t="shared" si="2"/>
        <v>01/1900</v>
      </c>
      <c r="R137">
        <v>1</v>
      </c>
    </row>
    <row r="138" spans="4:18" x14ac:dyDescent="0.25">
      <c r="D138" s="1"/>
      <c r="E138" s="1"/>
      <c r="F138" s="1"/>
      <c r="J138" s="1"/>
      <c r="Q138" t="str">
        <f t="shared" si="2"/>
        <v>01/1900</v>
      </c>
      <c r="R138">
        <v>1</v>
      </c>
    </row>
    <row r="139" spans="4:18" x14ac:dyDescent="0.25">
      <c r="D139" s="1"/>
      <c r="E139" s="1"/>
      <c r="F139" s="1"/>
      <c r="J139" s="1"/>
      <c r="O139" s="1"/>
      <c r="Q139" t="str">
        <f t="shared" si="2"/>
        <v>01/1900</v>
      </c>
      <c r="R139">
        <v>1</v>
      </c>
    </row>
    <row r="140" spans="4:18" x14ac:dyDescent="0.25">
      <c r="D140" s="1"/>
      <c r="E140" s="1"/>
      <c r="F140" s="1"/>
      <c r="J140" s="1"/>
      <c r="Q140" t="str">
        <f t="shared" si="2"/>
        <v>01/1900</v>
      </c>
      <c r="R140">
        <v>1</v>
      </c>
    </row>
    <row r="141" spans="4:18" x14ac:dyDescent="0.25">
      <c r="D141" s="1"/>
      <c r="E141" s="1"/>
      <c r="F141" s="1"/>
      <c r="J141" s="1"/>
      <c r="Q141" t="str">
        <f t="shared" si="2"/>
        <v>01/1900</v>
      </c>
      <c r="R141">
        <v>1</v>
      </c>
    </row>
    <row r="142" spans="4:18" x14ac:dyDescent="0.25">
      <c r="D142" s="1"/>
      <c r="E142" s="1"/>
      <c r="F142" s="1"/>
      <c r="I142" s="1"/>
      <c r="J142" s="1"/>
      <c r="O142" s="1"/>
      <c r="Q142" t="str">
        <f t="shared" si="2"/>
        <v>01/1900</v>
      </c>
      <c r="R142">
        <v>1</v>
      </c>
    </row>
    <row r="143" spans="4:18" x14ac:dyDescent="0.25">
      <c r="D143" s="1"/>
      <c r="E143" s="1"/>
      <c r="F143" s="1"/>
      <c r="J143" s="1"/>
      <c r="Q143" t="str">
        <f t="shared" si="2"/>
        <v>01/1900</v>
      </c>
      <c r="R143">
        <v>1</v>
      </c>
    </row>
    <row r="144" spans="4:18" x14ac:dyDescent="0.25">
      <c r="D144" s="1"/>
      <c r="E144" s="1"/>
      <c r="F144" s="1"/>
      <c r="J144" s="1"/>
      <c r="O144" s="1"/>
      <c r="Q144" t="str">
        <f t="shared" si="2"/>
        <v>01/1900</v>
      </c>
      <c r="R144">
        <v>1</v>
      </c>
    </row>
    <row r="145" spans="4:18" x14ac:dyDescent="0.25">
      <c r="D145" s="1"/>
      <c r="E145" s="1"/>
      <c r="F145" s="1"/>
      <c r="J145" s="1"/>
      <c r="Q145" t="str">
        <f t="shared" si="2"/>
        <v>01/1900</v>
      </c>
      <c r="R145">
        <v>1</v>
      </c>
    </row>
    <row r="146" spans="4:18" x14ac:dyDescent="0.25">
      <c r="D146" s="1"/>
      <c r="E146" s="1"/>
      <c r="F146" s="1"/>
      <c r="J146" s="1"/>
      <c r="O146" s="1"/>
      <c r="Q146" t="str">
        <f t="shared" si="2"/>
        <v>01/1900</v>
      </c>
      <c r="R146">
        <v>1</v>
      </c>
    </row>
    <row r="147" spans="4:18" x14ac:dyDescent="0.25">
      <c r="D147" s="1"/>
      <c r="E147" s="1"/>
      <c r="F147" s="1"/>
      <c r="J147" s="1"/>
      <c r="O147" s="1"/>
      <c r="Q147" t="str">
        <f t="shared" si="2"/>
        <v>01/1900</v>
      </c>
      <c r="R147">
        <v>1</v>
      </c>
    </row>
    <row r="148" spans="4:18" x14ac:dyDescent="0.25">
      <c r="D148" s="1"/>
      <c r="E148" s="1"/>
      <c r="F148" s="1"/>
      <c r="J148" s="1"/>
      <c r="Q148" t="str">
        <f t="shared" si="2"/>
        <v>01/1900</v>
      </c>
      <c r="R148">
        <v>1</v>
      </c>
    </row>
    <row r="149" spans="4:18" x14ac:dyDescent="0.25">
      <c r="D149" s="1"/>
      <c r="E149" s="1"/>
      <c r="F149" s="1"/>
      <c r="J149" s="1"/>
      <c r="Q149" t="str">
        <f t="shared" si="2"/>
        <v>01/1900</v>
      </c>
      <c r="R149">
        <v>1</v>
      </c>
    </row>
    <row r="150" spans="4:18" x14ac:dyDescent="0.25">
      <c r="D150" s="1"/>
      <c r="E150" s="1"/>
      <c r="F150" s="1"/>
      <c r="J150" s="1"/>
      <c r="Q150" t="str">
        <f t="shared" si="2"/>
        <v>01/1900</v>
      </c>
      <c r="R150">
        <v>1</v>
      </c>
    </row>
    <row r="151" spans="4:18" x14ac:dyDescent="0.25">
      <c r="D151" s="1"/>
      <c r="E151" s="1"/>
      <c r="F151" s="1"/>
      <c r="J151" s="1"/>
      <c r="Q151" t="str">
        <f t="shared" si="2"/>
        <v>01/1900</v>
      </c>
      <c r="R151">
        <v>1</v>
      </c>
    </row>
    <row r="152" spans="4:18" x14ac:dyDescent="0.25">
      <c r="D152" s="1"/>
      <c r="E152" s="1"/>
      <c r="F152" s="1"/>
      <c r="J152" s="1"/>
      <c r="O152" s="1"/>
      <c r="Q152" t="str">
        <f t="shared" si="2"/>
        <v>01/1900</v>
      </c>
      <c r="R152">
        <v>1</v>
      </c>
    </row>
    <row r="153" spans="4:18" x14ac:dyDescent="0.25">
      <c r="D153" s="1"/>
      <c r="E153" s="1"/>
      <c r="F153" s="1"/>
      <c r="J153" s="1"/>
      <c r="O153" s="1"/>
      <c r="Q153" t="str">
        <f t="shared" si="2"/>
        <v>01/1900</v>
      </c>
      <c r="R153">
        <v>1</v>
      </c>
    </row>
    <row r="154" spans="4:18" x14ac:dyDescent="0.25">
      <c r="D154" s="1"/>
      <c r="E154" s="1"/>
      <c r="F154" s="1"/>
      <c r="J154" s="1"/>
      <c r="Q154" t="str">
        <f t="shared" si="2"/>
        <v>01/1900</v>
      </c>
      <c r="R154">
        <v>1</v>
      </c>
    </row>
    <row r="155" spans="4:18" x14ac:dyDescent="0.25">
      <c r="D155" s="1"/>
      <c r="E155" s="1"/>
      <c r="F155" s="1"/>
      <c r="J155" s="1"/>
      <c r="Q155" t="str">
        <f t="shared" si="2"/>
        <v>01/1900</v>
      </c>
      <c r="R155">
        <v>1</v>
      </c>
    </row>
    <row r="156" spans="4:18" x14ac:dyDescent="0.25">
      <c r="D156" s="1"/>
      <c r="E156" s="1"/>
      <c r="F156" s="1"/>
      <c r="J156" s="1"/>
      <c r="Q156" t="str">
        <f t="shared" si="2"/>
        <v>01/1900</v>
      </c>
      <c r="R156">
        <v>1</v>
      </c>
    </row>
    <row r="157" spans="4:18" x14ac:dyDescent="0.25">
      <c r="D157" s="1"/>
      <c r="E157" s="1"/>
      <c r="F157" s="1"/>
      <c r="J157" s="1"/>
      <c r="Q157" t="str">
        <f t="shared" si="2"/>
        <v>01/1900</v>
      </c>
      <c r="R157">
        <v>1</v>
      </c>
    </row>
    <row r="158" spans="4:18" x14ac:dyDescent="0.25">
      <c r="D158" s="1"/>
      <c r="E158" s="1"/>
      <c r="F158" s="1"/>
      <c r="J158" s="1"/>
      <c r="O158" s="1"/>
      <c r="Q158" t="str">
        <f t="shared" si="2"/>
        <v>01/1900</v>
      </c>
      <c r="R158">
        <v>1</v>
      </c>
    </row>
    <row r="159" spans="4:18" x14ac:dyDescent="0.25">
      <c r="D159" s="1"/>
      <c r="E159" s="1"/>
      <c r="F159" s="1"/>
      <c r="J159" s="1"/>
      <c r="O159" s="1"/>
      <c r="Q159" t="str">
        <f t="shared" si="2"/>
        <v>01/1900</v>
      </c>
      <c r="R159">
        <v>1</v>
      </c>
    </row>
    <row r="160" spans="4:18" x14ac:dyDescent="0.25">
      <c r="D160" s="1"/>
      <c r="E160" s="1"/>
      <c r="F160" s="1"/>
      <c r="J160" s="1"/>
      <c r="Q160" t="str">
        <f t="shared" si="2"/>
        <v>01/1900</v>
      </c>
      <c r="R160">
        <v>1</v>
      </c>
    </row>
    <row r="161" spans="4:18" x14ac:dyDescent="0.25">
      <c r="D161" s="1"/>
      <c r="E161" s="1"/>
      <c r="F161" s="1"/>
      <c r="J161" s="1"/>
      <c r="Q161" t="str">
        <f t="shared" si="2"/>
        <v>01/1900</v>
      </c>
      <c r="R161">
        <v>1</v>
      </c>
    </row>
    <row r="162" spans="4:18" x14ac:dyDescent="0.25">
      <c r="D162" s="1"/>
      <c r="E162" s="1"/>
      <c r="F162" s="1"/>
      <c r="J162" s="1"/>
      <c r="Q162" t="str">
        <f t="shared" si="2"/>
        <v>01/1900</v>
      </c>
      <c r="R162">
        <v>1</v>
      </c>
    </row>
    <row r="163" spans="4:18" x14ac:dyDescent="0.25">
      <c r="D163" s="1"/>
      <c r="E163" s="1"/>
      <c r="F163" s="1"/>
      <c r="J163" s="1"/>
      <c r="Q163" t="str">
        <f t="shared" si="2"/>
        <v>01/1900</v>
      </c>
      <c r="R163">
        <v>1</v>
      </c>
    </row>
    <row r="164" spans="4:18" x14ac:dyDescent="0.25">
      <c r="D164" s="1"/>
      <c r="E164" s="1"/>
      <c r="F164" s="1"/>
      <c r="J164" s="1"/>
      <c r="Q164" t="str">
        <f t="shared" si="2"/>
        <v>01/1900</v>
      </c>
      <c r="R164">
        <v>1</v>
      </c>
    </row>
    <row r="165" spans="4:18" x14ac:dyDescent="0.25">
      <c r="D165" s="1"/>
      <c r="E165" s="1"/>
      <c r="F165" s="1"/>
      <c r="J165" s="1"/>
      <c r="O165" s="1"/>
      <c r="Q165" t="str">
        <f t="shared" si="2"/>
        <v>01/1900</v>
      </c>
      <c r="R165">
        <v>1</v>
      </c>
    </row>
    <row r="166" spans="4:18" x14ac:dyDescent="0.25">
      <c r="D166" s="1"/>
      <c r="E166" s="1"/>
      <c r="F166" s="1"/>
      <c r="J166" s="1"/>
      <c r="Q166" t="str">
        <f t="shared" si="2"/>
        <v>01/1900</v>
      </c>
      <c r="R166">
        <v>1</v>
      </c>
    </row>
    <row r="167" spans="4:18" x14ac:dyDescent="0.25">
      <c r="D167" s="1"/>
      <c r="E167" s="1"/>
      <c r="F167" s="1"/>
      <c r="J167" s="1"/>
      <c r="O167" s="1"/>
      <c r="Q167" t="str">
        <f t="shared" si="2"/>
        <v>01/1900</v>
      </c>
      <c r="R167">
        <v>1</v>
      </c>
    </row>
    <row r="168" spans="4:18" x14ac:dyDescent="0.25">
      <c r="D168" s="1"/>
      <c r="E168" s="1"/>
      <c r="F168" s="1"/>
      <c r="J168" s="1"/>
      <c r="Q168" t="str">
        <f t="shared" si="2"/>
        <v>01/1900</v>
      </c>
      <c r="R168">
        <v>1</v>
      </c>
    </row>
    <row r="169" spans="4:18" x14ac:dyDescent="0.25">
      <c r="D169" s="1"/>
      <c r="E169" s="1"/>
      <c r="F169" s="1"/>
      <c r="J169" s="1"/>
      <c r="Q169" t="str">
        <f t="shared" si="2"/>
        <v>01/1900</v>
      </c>
      <c r="R169">
        <v>1</v>
      </c>
    </row>
    <row r="170" spans="4:18" x14ac:dyDescent="0.25">
      <c r="D170" s="1"/>
      <c r="E170" s="1"/>
      <c r="F170" s="1"/>
      <c r="J170" s="1"/>
      <c r="Q170" t="str">
        <f t="shared" si="2"/>
        <v>01/1900</v>
      </c>
      <c r="R170">
        <v>1</v>
      </c>
    </row>
    <row r="171" spans="4:18" x14ac:dyDescent="0.25">
      <c r="D171" s="1"/>
      <c r="E171" s="1"/>
      <c r="F171" s="1"/>
      <c r="J171" s="1"/>
      <c r="Q171" t="str">
        <f t="shared" si="2"/>
        <v>01/1900</v>
      </c>
      <c r="R171">
        <v>1</v>
      </c>
    </row>
    <row r="172" spans="4:18" x14ac:dyDescent="0.25">
      <c r="D172" s="1"/>
      <c r="E172" s="1"/>
      <c r="F172" s="1"/>
      <c r="J172" s="1"/>
      <c r="O172" s="1"/>
      <c r="Q172" t="str">
        <f t="shared" si="2"/>
        <v>01/1900</v>
      </c>
      <c r="R172">
        <v>1</v>
      </c>
    </row>
    <row r="173" spans="4:18" x14ac:dyDescent="0.25">
      <c r="D173" s="1"/>
      <c r="E173" s="1"/>
      <c r="F173" s="1"/>
      <c r="J173" s="1"/>
      <c r="Q173" t="str">
        <f t="shared" si="2"/>
        <v>01/1900</v>
      </c>
      <c r="R173">
        <v>1</v>
      </c>
    </row>
    <row r="174" spans="4:18" x14ac:dyDescent="0.25">
      <c r="D174" s="1"/>
      <c r="E174" s="1"/>
      <c r="F174" s="1"/>
      <c r="J174" s="1"/>
      <c r="Q174" t="str">
        <f t="shared" si="2"/>
        <v>01/1900</v>
      </c>
      <c r="R174">
        <v>1</v>
      </c>
    </row>
    <row r="175" spans="4:18" x14ac:dyDescent="0.25">
      <c r="D175" s="1"/>
      <c r="E175" s="1"/>
      <c r="F175" s="1"/>
      <c r="J175" s="1"/>
      <c r="Q175" t="str">
        <f t="shared" si="2"/>
        <v>01/1900</v>
      </c>
      <c r="R175">
        <v>1</v>
      </c>
    </row>
    <row r="176" spans="4:18" x14ac:dyDescent="0.25">
      <c r="D176" s="1"/>
      <c r="E176" s="1"/>
      <c r="F176" s="1"/>
      <c r="J176" s="1"/>
      <c r="Q176" t="str">
        <f t="shared" si="2"/>
        <v>01/1900</v>
      </c>
      <c r="R176">
        <v>1</v>
      </c>
    </row>
    <row r="177" spans="4:18" x14ac:dyDescent="0.25">
      <c r="D177" s="1"/>
      <c r="E177" s="1"/>
      <c r="F177" s="1"/>
      <c r="J177" s="1"/>
      <c r="Q177" t="str">
        <f t="shared" si="2"/>
        <v>01/1900</v>
      </c>
      <c r="R177">
        <v>1</v>
      </c>
    </row>
    <row r="178" spans="4:18" x14ac:dyDescent="0.25">
      <c r="D178" s="1"/>
      <c r="E178" s="1"/>
      <c r="F178" s="1"/>
      <c r="J178" s="1"/>
      <c r="Q178" t="str">
        <f t="shared" si="2"/>
        <v>01/1900</v>
      </c>
      <c r="R178">
        <v>1</v>
      </c>
    </row>
    <row r="179" spans="4:18" x14ac:dyDescent="0.25">
      <c r="D179" s="1"/>
      <c r="E179" s="1"/>
      <c r="F179" s="1"/>
      <c r="J179" s="1"/>
      <c r="Q179" t="str">
        <f t="shared" si="2"/>
        <v>01/1900</v>
      </c>
      <c r="R179">
        <v>1</v>
      </c>
    </row>
    <row r="180" spans="4:18" x14ac:dyDescent="0.25">
      <c r="D180" s="1"/>
      <c r="E180" s="1"/>
      <c r="F180" s="1"/>
      <c r="J180" s="1"/>
      <c r="Q180" t="str">
        <f t="shared" si="2"/>
        <v>01/1900</v>
      </c>
      <c r="R180">
        <v>1</v>
      </c>
    </row>
    <row r="181" spans="4:18" x14ac:dyDescent="0.25">
      <c r="D181" s="1"/>
      <c r="E181" s="1"/>
      <c r="F181" s="1"/>
      <c r="J181" s="1"/>
      <c r="Q181" t="str">
        <f t="shared" si="2"/>
        <v>01/1900</v>
      </c>
      <c r="R181">
        <v>1</v>
      </c>
    </row>
    <row r="182" spans="4:18" x14ac:dyDescent="0.25">
      <c r="D182" s="1"/>
      <c r="E182" s="1"/>
      <c r="F182" s="1"/>
      <c r="J182" s="1"/>
      <c r="Q182" t="str">
        <f t="shared" si="2"/>
        <v>01/1900</v>
      </c>
      <c r="R182">
        <v>1</v>
      </c>
    </row>
    <row r="183" spans="4:18" x14ac:dyDescent="0.25">
      <c r="D183" s="1"/>
      <c r="E183" s="1"/>
      <c r="F183" s="1"/>
      <c r="J183" s="1"/>
      <c r="Q183" t="str">
        <f t="shared" si="2"/>
        <v>01/1900</v>
      </c>
      <c r="R183">
        <v>1</v>
      </c>
    </row>
    <row r="184" spans="4:18" x14ac:dyDescent="0.25">
      <c r="D184" s="1"/>
      <c r="E184" s="1"/>
      <c r="F184" s="1"/>
      <c r="J184" s="1"/>
      <c r="Q184" t="str">
        <f t="shared" si="2"/>
        <v>01/1900</v>
      </c>
      <c r="R184">
        <v>1</v>
      </c>
    </row>
    <row r="185" spans="4:18" x14ac:dyDescent="0.25">
      <c r="D185" s="1"/>
      <c r="E185" s="1"/>
      <c r="F185" s="1"/>
      <c r="J185" s="1"/>
      <c r="Q185" t="str">
        <f t="shared" si="2"/>
        <v>01/1900</v>
      </c>
      <c r="R185">
        <v>1</v>
      </c>
    </row>
    <row r="186" spans="4:18" x14ac:dyDescent="0.25">
      <c r="D186" s="1"/>
      <c r="E186" s="1"/>
      <c r="F186" s="1"/>
      <c r="J186" s="1"/>
      <c r="Q186" t="str">
        <f t="shared" si="2"/>
        <v>01/1900</v>
      </c>
      <c r="R186">
        <v>1</v>
      </c>
    </row>
    <row r="187" spans="4:18" x14ac:dyDescent="0.25">
      <c r="D187" s="1"/>
      <c r="E187" s="1"/>
      <c r="F187" s="1"/>
      <c r="J187" s="1"/>
      <c r="O187" s="1"/>
      <c r="Q187" t="str">
        <f t="shared" si="2"/>
        <v>01/1900</v>
      </c>
      <c r="R187">
        <v>1</v>
      </c>
    </row>
    <row r="188" spans="4:18" x14ac:dyDescent="0.25">
      <c r="D188" s="1"/>
      <c r="E188" s="1"/>
      <c r="F188" s="1"/>
      <c r="J188" s="1"/>
      <c r="Q188" t="str">
        <f t="shared" si="2"/>
        <v>01/1900</v>
      </c>
      <c r="R188">
        <v>1</v>
      </c>
    </row>
    <row r="189" spans="4:18" x14ac:dyDescent="0.25">
      <c r="D189" s="1"/>
      <c r="E189" s="1"/>
      <c r="F189" s="1"/>
      <c r="J189" s="1"/>
      <c r="Q189" t="str">
        <f t="shared" si="2"/>
        <v>01/1900</v>
      </c>
      <c r="R189">
        <v>1</v>
      </c>
    </row>
    <row r="190" spans="4:18" x14ac:dyDescent="0.25">
      <c r="D190" s="1"/>
      <c r="E190" s="1"/>
      <c r="F190" s="1"/>
      <c r="J190" s="1"/>
      <c r="O190" s="1"/>
      <c r="Q190" t="str">
        <f t="shared" si="2"/>
        <v>01/1900</v>
      </c>
      <c r="R190">
        <v>1</v>
      </c>
    </row>
    <row r="191" spans="4:18" x14ac:dyDescent="0.25">
      <c r="D191" s="1"/>
      <c r="E191" s="1"/>
      <c r="F191" s="1"/>
      <c r="J191" s="1"/>
      <c r="Q191" t="str">
        <f t="shared" si="2"/>
        <v>01/1900</v>
      </c>
      <c r="R191">
        <v>1</v>
      </c>
    </row>
    <row r="192" spans="4:18" x14ac:dyDescent="0.25">
      <c r="D192" s="1"/>
      <c r="E192" s="1"/>
      <c r="F192" s="1"/>
      <c r="J192" s="1"/>
      <c r="Q192" t="str">
        <f t="shared" si="2"/>
        <v>01/1900</v>
      </c>
      <c r="R192">
        <v>1</v>
      </c>
    </row>
    <row r="193" spans="4:18" x14ac:dyDescent="0.25">
      <c r="D193" s="1"/>
      <c r="E193" s="1"/>
      <c r="F193" s="1"/>
      <c r="J193" s="1"/>
      <c r="Q193" t="str">
        <f t="shared" si="2"/>
        <v>01/1900</v>
      </c>
      <c r="R193">
        <v>1</v>
      </c>
    </row>
    <row r="194" spans="4:18" x14ac:dyDescent="0.25">
      <c r="D194" s="1"/>
      <c r="E194" s="1"/>
      <c r="F194" s="1"/>
      <c r="J194" s="1"/>
      <c r="O194" s="1"/>
      <c r="Q194" t="str">
        <f t="shared" si="2"/>
        <v>01/1900</v>
      </c>
      <c r="R194">
        <v>1</v>
      </c>
    </row>
    <row r="195" spans="4:18" x14ac:dyDescent="0.25">
      <c r="D195" s="1"/>
      <c r="E195" s="1"/>
      <c r="F195" s="1"/>
      <c r="J195" s="1"/>
    </row>
    <row r="196" spans="4:18" x14ac:dyDescent="0.25">
      <c r="D196" s="1"/>
      <c r="E196" s="1"/>
      <c r="F196" s="1"/>
      <c r="J196" s="1"/>
    </row>
    <row r="197" spans="4:18" x14ac:dyDescent="0.25">
      <c r="D197" s="1"/>
      <c r="E197" s="1"/>
      <c r="F197" s="1"/>
      <c r="J197" s="1"/>
    </row>
    <row r="198" spans="4:18" x14ac:dyDescent="0.25">
      <c r="D198" s="1"/>
      <c r="E198" s="1"/>
      <c r="F198" s="1"/>
      <c r="J198" s="1"/>
    </row>
    <row r="199" spans="4:18" x14ac:dyDescent="0.25">
      <c r="D199" s="1"/>
      <c r="E199" s="1"/>
      <c r="F199" s="1"/>
      <c r="J199" s="1"/>
    </row>
    <row r="200" spans="4:18" x14ac:dyDescent="0.25">
      <c r="D200" s="1"/>
      <c r="E200" s="1"/>
      <c r="F200" s="1"/>
      <c r="J200" s="1"/>
    </row>
    <row r="201" spans="4:18" x14ac:dyDescent="0.25">
      <c r="D201" s="1"/>
      <c r="E201" s="1"/>
      <c r="F201" s="1"/>
      <c r="J201" s="1"/>
    </row>
    <row r="202" spans="4:18" x14ac:dyDescent="0.25">
      <c r="D202" s="1"/>
      <c r="E202" s="1"/>
      <c r="F202" s="1"/>
      <c r="J202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273DA-E845-4D0E-8B46-3712C19AF0FD}">
  <dimension ref="A1:K121"/>
  <sheetViews>
    <sheetView workbookViewId="0">
      <selection activeCell="J121" sqref="J121"/>
    </sheetView>
  </sheetViews>
  <sheetFormatPr defaultRowHeight="15" x14ac:dyDescent="0.25"/>
  <cols>
    <col min="2" max="6" width="8.85546875" customWidth="1"/>
  </cols>
  <sheetData>
    <row r="1" spans="1:11" x14ac:dyDescent="0.25">
      <c r="A1" s="4" t="s">
        <v>22</v>
      </c>
      <c r="B1" s="4" t="s">
        <v>53</v>
      </c>
      <c r="D1">
        <f>ROUNDUP(ROW(D1)/ROWS($B$1:$B$12),0)</f>
        <v>1</v>
      </c>
      <c r="E1">
        <f>MOD(ROW(E1)-1, ROWS($B$1:$B$12))+1</f>
        <v>1</v>
      </c>
      <c r="F1" t="str" cm="1">
        <f t="array" ref="F1">INDEX($A$1:$A$10,D1)</f>
        <v>2015</v>
      </c>
      <c r="G1" t="str" cm="1">
        <f t="array" ref="G1">INDEX($B$1:$B$12,E1)</f>
        <v>01</v>
      </c>
      <c r="I1" t="s">
        <v>33</v>
      </c>
      <c r="J1" t="s">
        <v>17</v>
      </c>
      <c r="K1" t="s">
        <v>16</v>
      </c>
    </row>
    <row r="2" spans="1:11" x14ac:dyDescent="0.25">
      <c r="A2" s="4" t="s">
        <v>23</v>
      </c>
      <c r="B2" s="4" t="s">
        <v>54</v>
      </c>
      <c r="D2">
        <f t="shared" ref="D2:D65" si="0">ROUNDUP(ROW(D2)/ROWS($B$1:$B$12),0)</f>
        <v>1</v>
      </c>
      <c r="E2">
        <f t="shared" ref="E2:E65" si="1">MOD(ROW(E2)-1, ROWS($B$1:$B$12))+1</f>
        <v>2</v>
      </c>
      <c r="F2" t="str" cm="1">
        <f t="array" ref="F2">INDEX($A$1:$A$10,D2)</f>
        <v>2015</v>
      </c>
      <c r="G2" t="str" cm="1">
        <f t="array" ref="G2">INDEX($B$1:$B$12,E2)</f>
        <v>02</v>
      </c>
      <c r="I2" t="str">
        <f t="shared" ref="I2:I33" si="2">G1&amp;"/"&amp;F1</f>
        <v>01/2015</v>
      </c>
      <c r="J2">
        <f>SUMIFS(pertussis_cases!R$2:R$202,pertussis_cases!Q$2:Q$202,"="&amp;monthly_table!I2,pertussis_cases!M$2:M$202,"Female")</f>
        <v>0</v>
      </c>
      <c r="K2">
        <f>SUMIFS(pertussis_cases!R$2:R$202,pertussis_cases!Q$2:Q$202,"="&amp;monthly_table!I2,pertussis_cases!M2:M202,"Male")</f>
        <v>0</v>
      </c>
    </row>
    <row r="3" spans="1:11" x14ac:dyDescent="0.25">
      <c r="A3" s="4" t="s">
        <v>24</v>
      </c>
      <c r="B3" s="4" t="s">
        <v>55</v>
      </c>
      <c r="D3">
        <f t="shared" si="0"/>
        <v>1</v>
      </c>
      <c r="E3">
        <f t="shared" si="1"/>
        <v>3</v>
      </c>
      <c r="F3" t="str" cm="1">
        <f t="array" ref="F3">INDEX($A$1:$A$10,D3)</f>
        <v>2015</v>
      </c>
      <c r="G3" t="str" cm="1">
        <f t="array" ref="G3">INDEX($B$1:$B$12,E3)</f>
        <v>03</v>
      </c>
      <c r="I3" t="str">
        <f t="shared" si="2"/>
        <v>02/2015</v>
      </c>
      <c r="J3">
        <f>SUMIFS(pertussis_cases!R$2:R$202,pertussis_cases!Q$2:Q$202,"="&amp;monthly_table!I3,pertussis_cases!M$2:M$202,"Female")</f>
        <v>0</v>
      </c>
      <c r="K3">
        <f>SUMIFS(pertussis_cases!R$2:R$202,pertussis_cases!Q$2:Q$202,"="&amp;monthly_table!I3,pertussis_cases!M3:M203,"Male")</f>
        <v>0</v>
      </c>
    </row>
    <row r="4" spans="1:11" x14ac:dyDescent="0.25">
      <c r="A4" s="4" t="s">
        <v>25</v>
      </c>
      <c r="B4" s="4" t="s">
        <v>56</v>
      </c>
      <c r="D4">
        <f t="shared" si="0"/>
        <v>1</v>
      </c>
      <c r="E4">
        <f t="shared" si="1"/>
        <v>4</v>
      </c>
      <c r="F4" t="str" cm="1">
        <f t="array" ref="F4">INDEX($A$1:$A$10,D4)</f>
        <v>2015</v>
      </c>
      <c r="G4" t="str" cm="1">
        <f t="array" ref="G4">INDEX($B$1:$B$12,E4)</f>
        <v>04</v>
      </c>
      <c r="I4" t="str">
        <f t="shared" si="2"/>
        <v>03/2015</v>
      </c>
      <c r="J4">
        <f>SUMIFS(pertussis_cases!R$2:R$202,pertussis_cases!Q$2:Q$202,"="&amp;monthly_table!I4,pertussis_cases!M$2:M$202,"Female")</f>
        <v>0</v>
      </c>
      <c r="K4">
        <f>SUMIFS(pertussis_cases!R$2:R$202,pertussis_cases!Q$2:Q$202,"="&amp;monthly_table!I4,pertussis_cases!M4:M204,"Male")</f>
        <v>0</v>
      </c>
    </row>
    <row r="5" spans="1:11" x14ac:dyDescent="0.25">
      <c r="A5" s="4" t="s">
        <v>26</v>
      </c>
      <c r="B5" s="4" t="s">
        <v>57</v>
      </c>
      <c r="D5">
        <f t="shared" si="0"/>
        <v>1</v>
      </c>
      <c r="E5">
        <f t="shared" si="1"/>
        <v>5</v>
      </c>
      <c r="F5" t="str" cm="1">
        <f t="array" ref="F5">INDEX($A$1:$A$10,D5)</f>
        <v>2015</v>
      </c>
      <c r="G5" t="str" cm="1">
        <f t="array" ref="G5">INDEX($B$1:$B$12,E5)</f>
        <v>05</v>
      </c>
      <c r="I5" t="str">
        <f t="shared" si="2"/>
        <v>04/2015</v>
      </c>
      <c r="J5">
        <f>SUMIFS(pertussis_cases!R$2:R$202,pertussis_cases!Q$2:Q$202,"="&amp;monthly_table!I5,pertussis_cases!M$2:M$202,"Female")</f>
        <v>0</v>
      </c>
      <c r="K5">
        <f>SUMIFS(pertussis_cases!R$2:R$202,pertussis_cases!Q$2:Q$202,"="&amp;monthly_table!I5,pertussis_cases!M5:M205,"Male")</f>
        <v>0</v>
      </c>
    </row>
    <row r="6" spans="1:11" x14ac:dyDescent="0.25">
      <c r="A6" s="4" t="s">
        <v>27</v>
      </c>
      <c r="B6" s="4" t="s">
        <v>58</v>
      </c>
      <c r="D6">
        <f t="shared" si="0"/>
        <v>1</v>
      </c>
      <c r="E6">
        <f t="shared" si="1"/>
        <v>6</v>
      </c>
      <c r="F6" t="str" cm="1">
        <f t="array" ref="F6">INDEX($A$1:$A$10,D6)</f>
        <v>2015</v>
      </c>
      <c r="G6" t="str" cm="1">
        <f t="array" ref="G6">INDEX($B$1:$B$12,E6)</f>
        <v>06</v>
      </c>
      <c r="I6" t="str">
        <f t="shared" si="2"/>
        <v>05/2015</v>
      </c>
      <c r="J6">
        <f>SUMIFS(pertussis_cases!R$2:R$202,pertussis_cases!Q$2:Q$202,"="&amp;monthly_table!I6,pertussis_cases!M$2:M$202,"Female")</f>
        <v>0</v>
      </c>
      <c r="K6">
        <f>SUMIFS(pertussis_cases!R$2:R$202,pertussis_cases!Q$2:Q$202,"="&amp;monthly_table!I6,pertussis_cases!M6:M206,"Male")</f>
        <v>0</v>
      </c>
    </row>
    <row r="7" spans="1:11" x14ac:dyDescent="0.25">
      <c r="A7" s="4" t="s">
        <v>28</v>
      </c>
      <c r="B7" s="4" t="s">
        <v>59</v>
      </c>
      <c r="D7">
        <f t="shared" si="0"/>
        <v>1</v>
      </c>
      <c r="E7">
        <f t="shared" si="1"/>
        <v>7</v>
      </c>
      <c r="F7" t="str" cm="1">
        <f t="array" ref="F7">INDEX($A$1:$A$10,D7)</f>
        <v>2015</v>
      </c>
      <c r="G7" t="str" cm="1">
        <f t="array" ref="G7">INDEX($B$1:$B$12,E7)</f>
        <v>07</v>
      </c>
      <c r="I7" t="str">
        <f t="shared" si="2"/>
        <v>06/2015</v>
      </c>
      <c r="J7">
        <f>SUMIFS(pertussis_cases!R$2:R$202,pertussis_cases!Q$2:Q$202,"="&amp;monthly_table!I7,pertussis_cases!M$2:M$202,"Female")</f>
        <v>0</v>
      </c>
      <c r="K7">
        <f>SUMIFS(pertussis_cases!R$2:R$202,pertussis_cases!Q$2:Q$202,"="&amp;monthly_table!I7,pertussis_cases!M7:M207,"Male")</f>
        <v>0</v>
      </c>
    </row>
    <row r="8" spans="1:11" x14ac:dyDescent="0.25">
      <c r="A8" s="4" t="s">
        <v>29</v>
      </c>
      <c r="B8" s="4" t="s">
        <v>60</v>
      </c>
      <c r="D8">
        <f t="shared" si="0"/>
        <v>1</v>
      </c>
      <c r="E8">
        <f t="shared" si="1"/>
        <v>8</v>
      </c>
      <c r="F8" t="str" cm="1">
        <f t="array" ref="F8">INDEX($A$1:$A$10,D8)</f>
        <v>2015</v>
      </c>
      <c r="G8" t="str" cm="1">
        <f t="array" ref="G8">INDEX($B$1:$B$12,E8)</f>
        <v>08</v>
      </c>
      <c r="I8" t="str">
        <f t="shared" si="2"/>
        <v>07/2015</v>
      </c>
      <c r="J8">
        <f>SUMIFS(pertussis_cases!R$2:R$202,pertussis_cases!Q$2:Q$202,"="&amp;monthly_table!I8,pertussis_cases!M$2:M$202,"Female")</f>
        <v>0</v>
      </c>
      <c r="K8">
        <f>SUMIFS(pertussis_cases!R$2:R$202,pertussis_cases!Q$2:Q$202,"="&amp;monthly_table!I8,pertussis_cases!M8:M208,"Male")</f>
        <v>0</v>
      </c>
    </row>
    <row r="9" spans="1:11" x14ac:dyDescent="0.25">
      <c r="A9" s="4" t="s">
        <v>30</v>
      </c>
      <c r="B9" s="4" t="s">
        <v>61</v>
      </c>
      <c r="D9">
        <f t="shared" si="0"/>
        <v>1</v>
      </c>
      <c r="E9">
        <f t="shared" si="1"/>
        <v>9</v>
      </c>
      <c r="F9" t="str" cm="1">
        <f t="array" ref="F9">INDEX($A$1:$A$10,D9)</f>
        <v>2015</v>
      </c>
      <c r="G9" t="str" cm="1">
        <f t="array" ref="G9">INDEX($B$1:$B$12,E9)</f>
        <v>09</v>
      </c>
      <c r="I9" t="str">
        <f t="shared" si="2"/>
        <v>08/2015</v>
      </c>
      <c r="J9">
        <f>SUMIFS(pertussis_cases!R$2:R$202,pertussis_cases!Q$2:Q$202,"="&amp;monthly_table!I9,pertussis_cases!M$2:M$202,"Female")</f>
        <v>0</v>
      </c>
      <c r="K9">
        <f>SUMIFS(pertussis_cases!R$2:R$202,pertussis_cases!Q$2:Q$202,"="&amp;monthly_table!I9,pertussis_cases!M9:M209,"Male")</f>
        <v>0</v>
      </c>
    </row>
    <row r="10" spans="1:11" x14ac:dyDescent="0.25">
      <c r="A10" s="4" t="s">
        <v>31</v>
      </c>
      <c r="B10" s="4" t="s">
        <v>50</v>
      </c>
      <c r="D10">
        <f t="shared" si="0"/>
        <v>1</v>
      </c>
      <c r="E10">
        <f t="shared" si="1"/>
        <v>10</v>
      </c>
      <c r="F10" t="str" cm="1">
        <f t="array" ref="F10">INDEX($A$1:$A$10,D10)</f>
        <v>2015</v>
      </c>
      <c r="G10" t="str" cm="1">
        <f t="array" ref="G10">INDEX($B$1:$B$12,E10)</f>
        <v>10</v>
      </c>
      <c r="I10" t="str">
        <f t="shared" si="2"/>
        <v>09/2015</v>
      </c>
      <c r="J10">
        <f>SUMIFS(pertussis_cases!R$2:R$202,pertussis_cases!Q$2:Q$202,"="&amp;monthly_table!I10,pertussis_cases!M$2:M$202,"Female")</f>
        <v>0</v>
      </c>
      <c r="K10">
        <f>SUMIFS(pertussis_cases!R$2:R$202,pertussis_cases!Q$2:Q$202,"="&amp;monthly_table!I10,pertussis_cases!M10:M210,"Male")</f>
        <v>0</v>
      </c>
    </row>
    <row r="11" spans="1:11" x14ac:dyDescent="0.25">
      <c r="B11" s="4" t="s">
        <v>51</v>
      </c>
      <c r="D11">
        <f t="shared" si="0"/>
        <v>1</v>
      </c>
      <c r="E11">
        <f t="shared" si="1"/>
        <v>11</v>
      </c>
      <c r="F11" t="str" cm="1">
        <f t="array" ref="F11">INDEX($A$1:$A$10,D11)</f>
        <v>2015</v>
      </c>
      <c r="G11" t="str" cm="1">
        <f t="array" ref="G11">INDEX($B$1:$B$12,E11)</f>
        <v>11</v>
      </c>
      <c r="I11" t="str">
        <f t="shared" si="2"/>
        <v>10/2015</v>
      </c>
      <c r="J11">
        <f>SUMIFS(pertussis_cases!R$2:R$202,pertussis_cases!Q$2:Q$202,"="&amp;monthly_table!I11,pertussis_cases!M$2:M$202,"Female")</f>
        <v>0</v>
      </c>
      <c r="K11">
        <f>SUMIFS(pertussis_cases!R$2:R$202,pertussis_cases!Q$2:Q$202,"="&amp;monthly_table!I11,pertussis_cases!M11:M211,"Male")</f>
        <v>0</v>
      </c>
    </row>
    <row r="12" spans="1:11" x14ac:dyDescent="0.25">
      <c r="B12" s="4" t="s">
        <v>52</v>
      </c>
      <c r="D12">
        <f t="shared" si="0"/>
        <v>1</v>
      </c>
      <c r="E12">
        <f t="shared" si="1"/>
        <v>12</v>
      </c>
      <c r="F12" t="str" cm="1">
        <f t="array" ref="F12">INDEX($A$1:$A$10,D12)</f>
        <v>2015</v>
      </c>
      <c r="G12" t="str" cm="1">
        <f t="array" ref="G12">INDEX($B$1:$B$12,E12)</f>
        <v>12</v>
      </c>
      <c r="I12" t="str">
        <f t="shared" si="2"/>
        <v>11/2015</v>
      </c>
      <c r="J12">
        <f>SUMIFS(pertussis_cases!R$2:R$202,pertussis_cases!Q$2:Q$202,"="&amp;monthly_table!I12,pertussis_cases!M$2:M$202,"Female")</f>
        <v>0</v>
      </c>
      <c r="K12">
        <f>SUMIFS(pertussis_cases!R$2:R$202,pertussis_cases!Q$2:Q$202,"="&amp;monthly_table!I12,pertussis_cases!M12:M212,"Male")</f>
        <v>0</v>
      </c>
    </row>
    <row r="13" spans="1:11" x14ac:dyDescent="0.25">
      <c r="D13">
        <f t="shared" si="0"/>
        <v>2</v>
      </c>
      <c r="E13">
        <f t="shared" si="1"/>
        <v>1</v>
      </c>
      <c r="F13" t="str" cm="1">
        <f t="array" ref="F13">INDEX($A$1:$A$10,D13)</f>
        <v>2016</v>
      </c>
      <c r="G13" t="str" cm="1">
        <f t="array" ref="G13">INDEX($B$1:$B$12,E13)</f>
        <v>01</v>
      </c>
      <c r="I13" t="str">
        <f t="shared" si="2"/>
        <v>12/2015</v>
      </c>
      <c r="J13">
        <f>SUMIFS(pertussis_cases!R$2:R$202,pertussis_cases!Q$2:Q$202,"="&amp;monthly_table!I13,pertussis_cases!M$2:M$202,"Female")</f>
        <v>0</v>
      </c>
      <c r="K13">
        <f>SUMIFS(pertussis_cases!R$2:R$202,pertussis_cases!Q$2:Q$202,"="&amp;monthly_table!I13,pertussis_cases!M13:M213,"Male")</f>
        <v>0</v>
      </c>
    </row>
    <row r="14" spans="1:11" x14ac:dyDescent="0.25">
      <c r="D14">
        <f t="shared" si="0"/>
        <v>2</v>
      </c>
      <c r="E14">
        <f t="shared" si="1"/>
        <v>2</v>
      </c>
      <c r="F14" t="str" cm="1">
        <f t="array" ref="F14">INDEX($A$1:$A$10,D14)</f>
        <v>2016</v>
      </c>
      <c r="G14" t="str" cm="1">
        <f t="array" ref="G14">INDEX($B$1:$B$12,E14)</f>
        <v>02</v>
      </c>
      <c r="I14" t="str">
        <f t="shared" si="2"/>
        <v>01/2016</v>
      </c>
      <c r="J14">
        <f>SUMIFS(pertussis_cases!R$2:R$202,pertussis_cases!Q$2:Q$202,"="&amp;monthly_table!I14,pertussis_cases!M$2:M$202,"Female")</f>
        <v>0</v>
      </c>
      <c r="K14">
        <f>SUMIFS(pertussis_cases!R$2:R$202,pertussis_cases!Q$2:Q$202,"="&amp;monthly_table!I14,pertussis_cases!M14:M214,"Male")</f>
        <v>0</v>
      </c>
    </row>
    <row r="15" spans="1:11" x14ac:dyDescent="0.25">
      <c r="D15">
        <f t="shared" si="0"/>
        <v>2</v>
      </c>
      <c r="E15">
        <f t="shared" si="1"/>
        <v>3</v>
      </c>
      <c r="F15" t="str" cm="1">
        <f t="array" ref="F15">INDEX($A$1:$A$10,D15)</f>
        <v>2016</v>
      </c>
      <c r="G15" t="str" cm="1">
        <f t="array" ref="G15">INDEX($B$1:$B$12,E15)</f>
        <v>03</v>
      </c>
      <c r="I15" t="str">
        <f t="shared" si="2"/>
        <v>02/2016</v>
      </c>
      <c r="J15">
        <f>SUMIFS(pertussis_cases!R$2:R$202,pertussis_cases!Q$2:Q$202,"="&amp;monthly_table!I15,pertussis_cases!M$2:M$202,"Female")</f>
        <v>0</v>
      </c>
      <c r="K15">
        <f>SUMIFS(pertussis_cases!R$2:R$202,pertussis_cases!Q$2:Q$202,"="&amp;monthly_table!I15,pertussis_cases!M15:M215,"Male")</f>
        <v>0</v>
      </c>
    </row>
    <row r="16" spans="1:11" x14ac:dyDescent="0.25">
      <c r="D16">
        <f t="shared" si="0"/>
        <v>2</v>
      </c>
      <c r="E16">
        <f t="shared" si="1"/>
        <v>4</v>
      </c>
      <c r="F16" t="str" cm="1">
        <f t="array" ref="F16">INDEX($A$1:$A$10,D16)</f>
        <v>2016</v>
      </c>
      <c r="G16" t="str" cm="1">
        <f t="array" ref="G16">INDEX($B$1:$B$12,E16)</f>
        <v>04</v>
      </c>
      <c r="I16" t="str">
        <f t="shared" si="2"/>
        <v>03/2016</v>
      </c>
      <c r="J16">
        <f>SUMIFS(pertussis_cases!R$2:R$202,pertussis_cases!Q$2:Q$202,"="&amp;monthly_table!I16,pertussis_cases!M$2:M$202,"Female")</f>
        <v>0</v>
      </c>
      <c r="K16">
        <f>SUMIFS(pertussis_cases!R$2:R$202,pertussis_cases!Q$2:Q$202,"="&amp;monthly_table!I16,pertussis_cases!M16:M216,"Male")</f>
        <v>0</v>
      </c>
    </row>
    <row r="17" spans="4:11" x14ac:dyDescent="0.25">
      <c r="D17">
        <f t="shared" si="0"/>
        <v>2</v>
      </c>
      <c r="E17">
        <f t="shared" si="1"/>
        <v>5</v>
      </c>
      <c r="F17" t="str" cm="1">
        <f t="array" ref="F17">INDEX($A$1:$A$10,D17)</f>
        <v>2016</v>
      </c>
      <c r="G17" t="str" cm="1">
        <f t="array" ref="G17">INDEX($B$1:$B$12,E17)</f>
        <v>05</v>
      </c>
      <c r="I17" t="str">
        <f t="shared" si="2"/>
        <v>04/2016</v>
      </c>
      <c r="J17">
        <f>SUMIFS(pertussis_cases!R$2:R$202,pertussis_cases!Q$2:Q$202,"="&amp;monthly_table!I17,pertussis_cases!M$2:M$202,"Female")</f>
        <v>0</v>
      </c>
      <c r="K17">
        <f>SUMIFS(pertussis_cases!R$2:R$202,pertussis_cases!Q$2:Q$202,"="&amp;monthly_table!I17,pertussis_cases!M17:M217,"Male")</f>
        <v>0</v>
      </c>
    </row>
    <row r="18" spans="4:11" x14ac:dyDescent="0.25">
      <c r="D18">
        <f t="shared" si="0"/>
        <v>2</v>
      </c>
      <c r="E18">
        <f t="shared" si="1"/>
        <v>6</v>
      </c>
      <c r="F18" t="str" cm="1">
        <f t="array" ref="F18">INDEX($A$1:$A$10,D18)</f>
        <v>2016</v>
      </c>
      <c r="G18" t="str" cm="1">
        <f t="array" ref="G18">INDEX($B$1:$B$12,E18)</f>
        <v>06</v>
      </c>
      <c r="I18" t="str">
        <f t="shared" si="2"/>
        <v>05/2016</v>
      </c>
      <c r="J18">
        <f>SUMIFS(pertussis_cases!R$2:R$202,pertussis_cases!Q$2:Q$202,"="&amp;monthly_table!I18,pertussis_cases!M$2:M$202,"Female")</f>
        <v>0</v>
      </c>
      <c r="K18">
        <f>SUMIFS(pertussis_cases!R$2:R$202,pertussis_cases!Q$2:Q$202,"="&amp;monthly_table!I18,pertussis_cases!M18:M218,"Male")</f>
        <v>0</v>
      </c>
    </row>
    <row r="19" spans="4:11" x14ac:dyDescent="0.25">
      <c r="D19">
        <f t="shared" si="0"/>
        <v>2</v>
      </c>
      <c r="E19">
        <f t="shared" si="1"/>
        <v>7</v>
      </c>
      <c r="F19" t="str" cm="1">
        <f t="array" ref="F19">INDEX($A$1:$A$10,D19)</f>
        <v>2016</v>
      </c>
      <c r="G19" t="str" cm="1">
        <f t="array" ref="G19">INDEX($B$1:$B$12,E19)</f>
        <v>07</v>
      </c>
      <c r="I19" t="str">
        <f t="shared" si="2"/>
        <v>06/2016</v>
      </c>
      <c r="J19">
        <f>SUMIFS(pertussis_cases!R$2:R$202,pertussis_cases!Q$2:Q$202,"="&amp;monthly_table!I19,pertussis_cases!M$2:M$202,"Female")</f>
        <v>0</v>
      </c>
      <c r="K19">
        <f>SUMIFS(pertussis_cases!R$2:R$202,pertussis_cases!Q$2:Q$202,"="&amp;monthly_table!I19,pertussis_cases!M19:M219,"Male")</f>
        <v>0</v>
      </c>
    </row>
    <row r="20" spans="4:11" x14ac:dyDescent="0.25">
      <c r="D20">
        <f t="shared" si="0"/>
        <v>2</v>
      </c>
      <c r="E20">
        <f t="shared" si="1"/>
        <v>8</v>
      </c>
      <c r="F20" t="str" cm="1">
        <f t="array" ref="F20">INDEX($A$1:$A$10,D20)</f>
        <v>2016</v>
      </c>
      <c r="G20" t="str" cm="1">
        <f t="array" ref="G20">INDEX($B$1:$B$12,E20)</f>
        <v>08</v>
      </c>
      <c r="I20" t="str">
        <f t="shared" si="2"/>
        <v>07/2016</v>
      </c>
      <c r="J20">
        <f>SUMIFS(pertussis_cases!R$2:R$202,pertussis_cases!Q$2:Q$202,"="&amp;monthly_table!I20,pertussis_cases!M$2:M$202,"Female")</f>
        <v>0</v>
      </c>
      <c r="K20">
        <f>SUMIFS(pertussis_cases!R$2:R$202,pertussis_cases!Q$2:Q$202,"="&amp;monthly_table!I20,pertussis_cases!M20:M220,"Male")</f>
        <v>0</v>
      </c>
    </row>
    <row r="21" spans="4:11" x14ac:dyDescent="0.25">
      <c r="D21">
        <f t="shared" si="0"/>
        <v>2</v>
      </c>
      <c r="E21">
        <f t="shared" si="1"/>
        <v>9</v>
      </c>
      <c r="F21" t="str" cm="1">
        <f t="array" ref="F21">INDEX($A$1:$A$10,D21)</f>
        <v>2016</v>
      </c>
      <c r="G21" t="str" cm="1">
        <f t="array" ref="G21">INDEX($B$1:$B$12,E21)</f>
        <v>09</v>
      </c>
      <c r="I21" t="str">
        <f t="shared" si="2"/>
        <v>08/2016</v>
      </c>
      <c r="J21">
        <f>SUMIFS(pertussis_cases!R$2:R$202,pertussis_cases!Q$2:Q$202,"="&amp;monthly_table!I21,pertussis_cases!M$2:M$202,"Female")</f>
        <v>0</v>
      </c>
      <c r="K21">
        <f>SUMIFS(pertussis_cases!R$2:R$202,pertussis_cases!Q$2:Q$202,"="&amp;monthly_table!I21,pertussis_cases!M21:M221,"Male")</f>
        <v>0</v>
      </c>
    </row>
    <row r="22" spans="4:11" x14ac:dyDescent="0.25">
      <c r="D22">
        <f t="shared" si="0"/>
        <v>2</v>
      </c>
      <c r="E22">
        <f t="shared" si="1"/>
        <v>10</v>
      </c>
      <c r="F22" t="str" cm="1">
        <f t="array" ref="F22">INDEX($A$1:$A$10,D22)</f>
        <v>2016</v>
      </c>
      <c r="G22" t="str" cm="1">
        <f t="array" ref="G22">INDEX($B$1:$B$12,E22)</f>
        <v>10</v>
      </c>
      <c r="I22" t="str">
        <f t="shared" si="2"/>
        <v>09/2016</v>
      </c>
      <c r="J22">
        <f>SUMIFS(pertussis_cases!R$2:R$202,pertussis_cases!Q$2:Q$202,"="&amp;monthly_table!I22,pertussis_cases!M$2:M$202,"Female")</f>
        <v>0</v>
      </c>
      <c r="K22">
        <f>SUMIFS(pertussis_cases!R$2:R$202,pertussis_cases!Q$2:Q$202,"="&amp;monthly_table!I22,pertussis_cases!M22:M222,"Male")</f>
        <v>0</v>
      </c>
    </row>
    <row r="23" spans="4:11" x14ac:dyDescent="0.25">
      <c r="D23">
        <f t="shared" si="0"/>
        <v>2</v>
      </c>
      <c r="E23">
        <f t="shared" si="1"/>
        <v>11</v>
      </c>
      <c r="F23" t="str" cm="1">
        <f t="array" ref="F23">INDEX($A$1:$A$10,D23)</f>
        <v>2016</v>
      </c>
      <c r="G23" t="str" cm="1">
        <f t="array" ref="G23">INDEX($B$1:$B$12,E23)</f>
        <v>11</v>
      </c>
      <c r="I23" t="str">
        <f t="shared" si="2"/>
        <v>10/2016</v>
      </c>
      <c r="J23">
        <f>SUMIFS(pertussis_cases!R$2:R$202,pertussis_cases!Q$2:Q$202,"="&amp;monthly_table!I23,pertussis_cases!M$2:M$202,"Female")</f>
        <v>0</v>
      </c>
      <c r="K23">
        <f>SUMIFS(pertussis_cases!R$2:R$202,pertussis_cases!Q$2:Q$202,"="&amp;monthly_table!I23,pertussis_cases!M23:M223,"Male")</f>
        <v>0</v>
      </c>
    </row>
    <row r="24" spans="4:11" x14ac:dyDescent="0.25">
      <c r="D24">
        <f t="shared" si="0"/>
        <v>2</v>
      </c>
      <c r="E24">
        <f t="shared" si="1"/>
        <v>12</v>
      </c>
      <c r="F24" t="str" cm="1">
        <f t="array" ref="F24">INDEX($A$1:$A$10,D24)</f>
        <v>2016</v>
      </c>
      <c r="G24" t="str" cm="1">
        <f t="array" ref="G24">INDEX($B$1:$B$12,E24)</f>
        <v>12</v>
      </c>
      <c r="I24" t="str">
        <f t="shared" si="2"/>
        <v>11/2016</v>
      </c>
      <c r="J24">
        <f>SUMIFS(pertussis_cases!R$2:R$202,pertussis_cases!Q$2:Q$202,"="&amp;monthly_table!I24,pertussis_cases!M$2:M$202,"Female")</f>
        <v>0</v>
      </c>
      <c r="K24">
        <f>SUMIFS(pertussis_cases!R$2:R$202,pertussis_cases!Q$2:Q$202,"="&amp;monthly_table!I24,pertussis_cases!M24:M224,"Male")</f>
        <v>0</v>
      </c>
    </row>
    <row r="25" spans="4:11" x14ac:dyDescent="0.25">
      <c r="D25">
        <f t="shared" si="0"/>
        <v>3</v>
      </c>
      <c r="E25">
        <f t="shared" si="1"/>
        <v>1</v>
      </c>
      <c r="F25" t="str" cm="1">
        <f t="array" ref="F25">INDEX($A$1:$A$10,D25)</f>
        <v>2017</v>
      </c>
      <c r="G25" t="str" cm="1">
        <f t="array" ref="G25">INDEX($B$1:$B$12,E25)</f>
        <v>01</v>
      </c>
      <c r="I25" t="str">
        <f t="shared" si="2"/>
        <v>12/2016</v>
      </c>
      <c r="J25">
        <f>SUMIFS(pertussis_cases!R$2:R$202,pertussis_cases!Q$2:Q$202,"="&amp;monthly_table!I25,pertussis_cases!M$2:M$202,"Female")</f>
        <v>0</v>
      </c>
      <c r="K25">
        <f>SUMIFS(pertussis_cases!R$2:R$202,pertussis_cases!Q$2:Q$202,"="&amp;monthly_table!I25,pertussis_cases!M25:M225,"Male")</f>
        <v>0</v>
      </c>
    </row>
    <row r="26" spans="4:11" x14ac:dyDescent="0.25">
      <c r="D26">
        <f t="shared" si="0"/>
        <v>3</v>
      </c>
      <c r="E26">
        <f t="shared" si="1"/>
        <v>2</v>
      </c>
      <c r="F26" t="str" cm="1">
        <f t="array" ref="F26">INDEX($A$1:$A$10,D26)</f>
        <v>2017</v>
      </c>
      <c r="G26" t="str" cm="1">
        <f t="array" ref="G26">INDEX($B$1:$B$12,E26)</f>
        <v>02</v>
      </c>
      <c r="I26" t="str">
        <f t="shared" si="2"/>
        <v>01/2017</v>
      </c>
      <c r="J26">
        <f>SUMIFS(pertussis_cases!R$2:R$202,pertussis_cases!Q$2:Q$202,"="&amp;monthly_table!I26,pertussis_cases!M$2:M$202,"Female")</f>
        <v>0</v>
      </c>
      <c r="K26">
        <f>SUMIFS(pertussis_cases!R$2:R$202,pertussis_cases!Q$2:Q$202,"="&amp;monthly_table!I26,pertussis_cases!M26:M226,"Male")</f>
        <v>0</v>
      </c>
    </row>
    <row r="27" spans="4:11" x14ac:dyDescent="0.25">
      <c r="D27">
        <f t="shared" si="0"/>
        <v>3</v>
      </c>
      <c r="E27">
        <f t="shared" si="1"/>
        <v>3</v>
      </c>
      <c r="F27" t="str" cm="1">
        <f t="array" ref="F27">INDEX($A$1:$A$10,D27)</f>
        <v>2017</v>
      </c>
      <c r="G27" t="str" cm="1">
        <f t="array" ref="G27">INDEX($B$1:$B$12,E27)</f>
        <v>03</v>
      </c>
      <c r="I27" t="str">
        <f t="shared" si="2"/>
        <v>02/2017</v>
      </c>
      <c r="J27">
        <f>SUMIFS(pertussis_cases!R$2:R$202,pertussis_cases!Q$2:Q$202,"="&amp;monthly_table!I27,pertussis_cases!M$2:M$202,"Female")</f>
        <v>0</v>
      </c>
      <c r="K27">
        <f>SUMIFS(pertussis_cases!R$2:R$202,pertussis_cases!Q$2:Q$202,"="&amp;monthly_table!I27,pertussis_cases!M27:M227,"Male")</f>
        <v>0</v>
      </c>
    </row>
    <row r="28" spans="4:11" x14ac:dyDescent="0.25">
      <c r="D28">
        <f t="shared" si="0"/>
        <v>3</v>
      </c>
      <c r="E28">
        <f t="shared" si="1"/>
        <v>4</v>
      </c>
      <c r="F28" t="str" cm="1">
        <f t="array" ref="F28">INDEX($A$1:$A$10,D28)</f>
        <v>2017</v>
      </c>
      <c r="G28" t="str" cm="1">
        <f t="array" ref="G28">INDEX($B$1:$B$12,E28)</f>
        <v>04</v>
      </c>
      <c r="I28" t="str">
        <f t="shared" si="2"/>
        <v>03/2017</v>
      </c>
      <c r="J28">
        <f>SUMIFS(pertussis_cases!R$2:R$202,pertussis_cases!Q$2:Q$202,"="&amp;monthly_table!I28,pertussis_cases!M$2:M$202,"Female")</f>
        <v>0</v>
      </c>
      <c r="K28">
        <f>SUMIFS(pertussis_cases!R$2:R$202,pertussis_cases!Q$2:Q$202,"="&amp;monthly_table!I28,pertussis_cases!M28:M228,"Male")</f>
        <v>0</v>
      </c>
    </row>
    <row r="29" spans="4:11" x14ac:dyDescent="0.25">
      <c r="D29">
        <f t="shared" si="0"/>
        <v>3</v>
      </c>
      <c r="E29">
        <f t="shared" si="1"/>
        <v>5</v>
      </c>
      <c r="F29" t="str" cm="1">
        <f t="array" ref="F29">INDEX($A$1:$A$10,D29)</f>
        <v>2017</v>
      </c>
      <c r="G29" t="str" cm="1">
        <f t="array" ref="G29">INDEX($B$1:$B$12,E29)</f>
        <v>05</v>
      </c>
      <c r="I29" t="str">
        <f t="shared" si="2"/>
        <v>04/2017</v>
      </c>
      <c r="J29">
        <f>SUMIFS(pertussis_cases!R$2:R$202,pertussis_cases!Q$2:Q$202,"="&amp;monthly_table!I29,pertussis_cases!M$2:M$202,"Female")</f>
        <v>0</v>
      </c>
      <c r="K29">
        <f>SUMIFS(pertussis_cases!R$2:R$202,pertussis_cases!Q$2:Q$202,"="&amp;monthly_table!I29,pertussis_cases!M29:M229,"Male")</f>
        <v>0</v>
      </c>
    </row>
    <row r="30" spans="4:11" x14ac:dyDescent="0.25">
      <c r="D30">
        <f t="shared" si="0"/>
        <v>3</v>
      </c>
      <c r="E30">
        <f t="shared" si="1"/>
        <v>6</v>
      </c>
      <c r="F30" t="str" cm="1">
        <f t="array" ref="F30">INDEX($A$1:$A$10,D30)</f>
        <v>2017</v>
      </c>
      <c r="G30" t="str" cm="1">
        <f t="array" ref="G30">INDEX($B$1:$B$12,E30)</f>
        <v>06</v>
      </c>
      <c r="I30" t="str">
        <f t="shared" si="2"/>
        <v>05/2017</v>
      </c>
      <c r="J30">
        <f>SUMIFS(pertussis_cases!R$2:R$202,pertussis_cases!Q$2:Q$202,"="&amp;monthly_table!I30,pertussis_cases!M$2:M$202,"Female")</f>
        <v>0</v>
      </c>
      <c r="K30">
        <f>SUMIFS(pertussis_cases!R$2:R$202,pertussis_cases!Q$2:Q$202,"="&amp;monthly_table!I30,pertussis_cases!M30:M230,"Male")</f>
        <v>0</v>
      </c>
    </row>
    <row r="31" spans="4:11" x14ac:dyDescent="0.25">
      <c r="D31">
        <f t="shared" si="0"/>
        <v>3</v>
      </c>
      <c r="E31">
        <f t="shared" si="1"/>
        <v>7</v>
      </c>
      <c r="F31" t="str" cm="1">
        <f t="array" ref="F31">INDEX($A$1:$A$10,D31)</f>
        <v>2017</v>
      </c>
      <c r="G31" t="str" cm="1">
        <f t="array" ref="G31">INDEX($B$1:$B$12,E31)</f>
        <v>07</v>
      </c>
      <c r="I31" t="str">
        <f t="shared" si="2"/>
        <v>06/2017</v>
      </c>
      <c r="J31">
        <f>SUMIFS(pertussis_cases!R$2:R$202,pertussis_cases!Q$2:Q$202,"="&amp;monthly_table!I31,pertussis_cases!M$2:M$202,"Female")</f>
        <v>0</v>
      </c>
      <c r="K31">
        <f>SUMIFS(pertussis_cases!R$2:R$202,pertussis_cases!Q$2:Q$202,"="&amp;monthly_table!I31,pertussis_cases!M31:M231,"Male")</f>
        <v>0</v>
      </c>
    </row>
    <row r="32" spans="4:11" x14ac:dyDescent="0.25">
      <c r="D32">
        <f t="shared" si="0"/>
        <v>3</v>
      </c>
      <c r="E32">
        <f t="shared" si="1"/>
        <v>8</v>
      </c>
      <c r="F32" t="str" cm="1">
        <f t="array" ref="F32">INDEX($A$1:$A$10,D32)</f>
        <v>2017</v>
      </c>
      <c r="G32" t="str" cm="1">
        <f t="array" ref="G32">INDEX($B$1:$B$12,E32)</f>
        <v>08</v>
      </c>
      <c r="I32" t="str">
        <f t="shared" si="2"/>
        <v>07/2017</v>
      </c>
      <c r="J32">
        <f>SUMIFS(pertussis_cases!R$2:R$202,pertussis_cases!Q$2:Q$202,"="&amp;monthly_table!I32,pertussis_cases!M$2:M$202,"Female")</f>
        <v>0</v>
      </c>
      <c r="K32">
        <f>SUMIFS(pertussis_cases!R$2:R$202,pertussis_cases!Q$2:Q$202,"="&amp;monthly_table!I32,pertussis_cases!M32:M232,"Male")</f>
        <v>0</v>
      </c>
    </row>
    <row r="33" spans="4:11" x14ac:dyDescent="0.25">
      <c r="D33">
        <f t="shared" si="0"/>
        <v>3</v>
      </c>
      <c r="E33">
        <f t="shared" si="1"/>
        <v>9</v>
      </c>
      <c r="F33" t="str" cm="1">
        <f t="array" ref="F33">INDEX($A$1:$A$10,D33)</f>
        <v>2017</v>
      </c>
      <c r="G33" t="str" cm="1">
        <f t="array" ref="G33">INDEX($B$1:$B$12,E33)</f>
        <v>09</v>
      </c>
      <c r="I33" t="str">
        <f t="shared" si="2"/>
        <v>08/2017</v>
      </c>
      <c r="J33">
        <f>SUMIFS(pertussis_cases!R$2:R$202,pertussis_cases!Q$2:Q$202,"="&amp;monthly_table!I33,pertussis_cases!M$2:M$202,"Female")</f>
        <v>0</v>
      </c>
      <c r="K33">
        <f>SUMIFS(pertussis_cases!R$2:R$202,pertussis_cases!Q$2:Q$202,"="&amp;monthly_table!I33,pertussis_cases!M33:M233,"Male")</f>
        <v>0</v>
      </c>
    </row>
    <row r="34" spans="4:11" x14ac:dyDescent="0.25">
      <c r="D34">
        <f t="shared" si="0"/>
        <v>3</v>
      </c>
      <c r="E34">
        <f t="shared" si="1"/>
        <v>10</v>
      </c>
      <c r="F34" t="str" cm="1">
        <f t="array" ref="F34">INDEX($A$1:$A$10,D34)</f>
        <v>2017</v>
      </c>
      <c r="G34" t="str" cm="1">
        <f t="array" ref="G34">INDEX($B$1:$B$12,E34)</f>
        <v>10</v>
      </c>
      <c r="I34" t="str">
        <f t="shared" ref="I34:I65" si="3">G33&amp;"/"&amp;F33</f>
        <v>09/2017</v>
      </c>
      <c r="J34">
        <f>SUMIFS(pertussis_cases!R$2:R$202,pertussis_cases!Q$2:Q$202,"="&amp;monthly_table!I34,pertussis_cases!M$2:M$202,"Female")</f>
        <v>0</v>
      </c>
      <c r="K34">
        <f>SUMIFS(pertussis_cases!R$2:R$202,pertussis_cases!Q$2:Q$202,"="&amp;monthly_table!I34,pertussis_cases!M34:M234,"Male")</f>
        <v>0</v>
      </c>
    </row>
    <row r="35" spans="4:11" x14ac:dyDescent="0.25">
      <c r="D35">
        <f t="shared" si="0"/>
        <v>3</v>
      </c>
      <c r="E35">
        <f t="shared" si="1"/>
        <v>11</v>
      </c>
      <c r="F35" t="str" cm="1">
        <f t="array" ref="F35">INDEX($A$1:$A$10,D35)</f>
        <v>2017</v>
      </c>
      <c r="G35" t="str" cm="1">
        <f t="array" ref="G35">INDEX($B$1:$B$12,E35)</f>
        <v>11</v>
      </c>
      <c r="I35" t="str">
        <f t="shared" si="3"/>
        <v>10/2017</v>
      </c>
      <c r="J35">
        <f>SUMIFS(pertussis_cases!R$2:R$202,pertussis_cases!Q$2:Q$202,"="&amp;monthly_table!I35,pertussis_cases!M$2:M$202,"Female")</f>
        <v>0</v>
      </c>
      <c r="K35">
        <f>SUMIFS(pertussis_cases!R$2:R$202,pertussis_cases!Q$2:Q$202,"="&amp;monthly_table!I35,pertussis_cases!M35:M235,"Male")</f>
        <v>0</v>
      </c>
    </row>
    <row r="36" spans="4:11" x14ac:dyDescent="0.25">
      <c r="D36">
        <f t="shared" si="0"/>
        <v>3</v>
      </c>
      <c r="E36">
        <f t="shared" si="1"/>
        <v>12</v>
      </c>
      <c r="F36" t="str" cm="1">
        <f t="array" ref="F36">INDEX($A$1:$A$10,D36)</f>
        <v>2017</v>
      </c>
      <c r="G36" t="str" cm="1">
        <f t="array" ref="G36">INDEX($B$1:$B$12,E36)</f>
        <v>12</v>
      </c>
      <c r="I36" t="str">
        <f t="shared" si="3"/>
        <v>11/2017</v>
      </c>
      <c r="J36">
        <f>SUMIFS(pertussis_cases!R$2:R$202,pertussis_cases!Q$2:Q$202,"="&amp;monthly_table!I36,pertussis_cases!M$2:M$202,"Female")</f>
        <v>0</v>
      </c>
      <c r="K36">
        <f>SUMIFS(pertussis_cases!R$2:R$202,pertussis_cases!Q$2:Q$202,"="&amp;monthly_table!I36,pertussis_cases!M36:M236,"Male")</f>
        <v>0</v>
      </c>
    </row>
    <row r="37" spans="4:11" x14ac:dyDescent="0.25">
      <c r="D37">
        <f t="shared" si="0"/>
        <v>4</v>
      </c>
      <c r="E37">
        <f t="shared" si="1"/>
        <v>1</v>
      </c>
      <c r="F37" t="str" cm="1">
        <f t="array" ref="F37">INDEX($A$1:$A$10,D37)</f>
        <v>2018</v>
      </c>
      <c r="G37" t="str" cm="1">
        <f t="array" ref="G37">INDEX($B$1:$B$12,E37)</f>
        <v>01</v>
      </c>
      <c r="I37" t="str">
        <f t="shared" si="3"/>
        <v>12/2017</v>
      </c>
      <c r="J37">
        <f>SUMIFS(pertussis_cases!R$2:R$202,pertussis_cases!Q$2:Q$202,"="&amp;monthly_table!I37,pertussis_cases!M$2:M$202,"Female")</f>
        <v>0</v>
      </c>
      <c r="K37">
        <f>SUMIFS(pertussis_cases!R$2:R$202,pertussis_cases!Q$2:Q$202,"="&amp;monthly_table!I37,pertussis_cases!M37:M237,"Male")</f>
        <v>0</v>
      </c>
    </row>
    <row r="38" spans="4:11" x14ac:dyDescent="0.25">
      <c r="D38">
        <f t="shared" si="0"/>
        <v>4</v>
      </c>
      <c r="E38">
        <f t="shared" si="1"/>
        <v>2</v>
      </c>
      <c r="F38" t="str" cm="1">
        <f t="array" ref="F38">INDEX($A$1:$A$10,D38)</f>
        <v>2018</v>
      </c>
      <c r="G38" t="str" cm="1">
        <f t="array" ref="G38">INDEX($B$1:$B$12,E38)</f>
        <v>02</v>
      </c>
      <c r="I38" t="str">
        <f t="shared" si="3"/>
        <v>01/2018</v>
      </c>
      <c r="J38">
        <f>SUMIFS(pertussis_cases!R$2:R$202,pertussis_cases!Q$2:Q$202,"="&amp;monthly_table!I38,pertussis_cases!M$2:M$202,"Female")</f>
        <v>0</v>
      </c>
      <c r="K38">
        <f>SUMIFS(pertussis_cases!R$2:R$202,pertussis_cases!Q$2:Q$202,"="&amp;monthly_table!I38,pertussis_cases!M38:M238,"Male")</f>
        <v>0</v>
      </c>
    </row>
    <row r="39" spans="4:11" x14ac:dyDescent="0.25">
      <c r="D39">
        <f t="shared" si="0"/>
        <v>4</v>
      </c>
      <c r="E39">
        <f t="shared" si="1"/>
        <v>3</v>
      </c>
      <c r="F39" t="str" cm="1">
        <f t="array" ref="F39">INDEX($A$1:$A$10,D39)</f>
        <v>2018</v>
      </c>
      <c r="G39" t="str" cm="1">
        <f t="array" ref="G39">INDEX($B$1:$B$12,E39)</f>
        <v>03</v>
      </c>
      <c r="I39" t="str">
        <f t="shared" si="3"/>
        <v>02/2018</v>
      </c>
      <c r="J39">
        <f>SUMIFS(pertussis_cases!R$2:R$202,pertussis_cases!Q$2:Q$202,"="&amp;monthly_table!I39,pertussis_cases!M$2:M$202,"Female")</f>
        <v>0</v>
      </c>
      <c r="K39">
        <f>SUMIFS(pertussis_cases!R$2:R$202,pertussis_cases!Q$2:Q$202,"="&amp;monthly_table!I39,pertussis_cases!M39:M239,"Male")</f>
        <v>0</v>
      </c>
    </row>
    <row r="40" spans="4:11" x14ac:dyDescent="0.25">
      <c r="D40">
        <f t="shared" si="0"/>
        <v>4</v>
      </c>
      <c r="E40">
        <f t="shared" si="1"/>
        <v>4</v>
      </c>
      <c r="F40" t="str" cm="1">
        <f t="array" ref="F40">INDEX($A$1:$A$10,D40)</f>
        <v>2018</v>
      </c>
      <c r="G40" t="str" cm="1">
        <f t="array" ref="G40">INDEX($B$1:$B$12,E40)</f>
        <v>04</v>
      </c>
      <c r="I40" t="str">
        <f t="shared" si="3"/>
        <v>03/2018</v>
      </c>
      <c r="J40">
        <f>SUMIFS(pertussis_cases!R$2:R$202,pertussis_cases!Q$2:Q$202,"="&amp;monthly_table!I40,pertussis_cases!M$2:M$202,"Female")</f>
        <v>0</v>
      </c>
      <c r="K40">
        <f>SUMIFS(pertussis_cases!R$2:R$202,pertussis_cases!Q$2:Q$202,"="&amp;monthly_table!I40,pertussis_cases!M40:M240,"Male")</f>
        <v>0</v>
      </c>
    </row>
    <row r="41" spans="4:11" x14ac:dyDescent="0.25">
      <c r="D41">
        <f t="shared" si="0"/>
        <v>4</v>
      </c>
      <c r="E41">
        <f t="shared" si="1"/>
        <v>5</v>
      </c>
      <c r="F41" t="str" cm="1">
        <f t="array" ref="F41">INDEX($A$1:$A$10,D41)</f>
        <v>2018</v>
      </c>
      <c r="G41" t="str" cm="1">
        <f t="array" ref="G41">INDEX($B$1:$B$12,E41)</f>
        <v>05</v>
      </c>
      <c r="I41" t="str">
        <f t="shared" si="3"/>
        <v>04/2018</v>
      </c>
      <c r="J41">
        <f>SUMIFS(pertussis_cases!R$2:R$202,pertussis_cases!Q$2:Q$202,"="&amp;monthly_table!I41,pertussis_cases!M$2:M$202,"Female")</f>
        <v>0</v>
      </c>
      <c r="K41">
        <f>SUMIFS(pertussis_cases!R$2:R$202,pertussis_cases!Q$2:Q$202,"="&amp;monthly_table!I41,pertussis_cases!M41:M241,"Male")</f>
        <v>0</v>
      </c>
    </row>
    <row r="42" spans="4:11" x14ac:dyDescent="0.25">
      <c r="D42">
        <f t="shared" si="0"/>
        <v>4</v>
      </c>
      <c r="E42">
        <f t="shared" si="1"/>
        <v>6</v>
      </c>
      <c r="F42" t="str" cm="1">
        <f t="array" ref="F42">INDEX($A$1:$A$10,D42)</f>
        <v>2018</v>
      </c>
      <c r="G42" t="str" cm="1">
        <f t="array" ref="G42">INDEX($B$1:$B$12,E42)</f>
        <v>06</v>
      </c>
      <c r="I42" t="str">
        <f t="shared" si="3"/>
        <v>05/2018</v>
      </c>
      <c r="J42">
        <f>SUMIFS(pertussis_cases!R$2:R$202,pertussis_cases!Q$2:Q$202,"="&amp;monthly_table!I42,pertussis_cases!M$2:M$202,"Female")</f>
        <v>0</v>
      </c>
      <c r="K42">
        <f>SUMIFS(pertussis_cases!R$2:R$202,pertussis_cases!Q$2:Q$202,"="&amp;monthly_table!I42,pertussis_cases!M42:M242,"Male")</f>
        <v>0</v>
      </c>
    </row>
    <row r="43" spans="4:11" x14ac:dyDescent="0.25">
      <c r="D43">
        <f t="shared" si="0"/>
        <v>4</v>
      </c>
      <c r="E43">
        <f t="shared" si="1"/>
        <v>7</v>
      </c>
      <c r="F43" t="str" cm="1">
        <f t="array" ref="F43">INDEX($A$1:$A$10,D43)</f>
        <v>2018</v>
      </c>
      <c r="G43" t="str" cm="1">
        <f t="array" ref="G43">INDEX($B$1:$B$12,E43)</f>
        <v>07</v>
      </c>
      <c r="I43" t="str">
        <f t="shared" si="3"/>
        <v>06/2018</v>
      </c>
      <c r="J43">
        <f>SUMIFS(pertussis_cases!R$2:R$202,pertussis_cases!Q$2:Q$202,"="&amp;monthly_table!I43,pertussis_cases!M$2:M$202,"Female")</f>
        <v>0</v>
      </c>
      <c r="K43">
        <f>SUMIFS(pertussis_cases!R$2:R$202,pertussis_cases!Q$2:Q$202,"="&amp;monthly_table!I43,pertussis_cases!M43:M243,"Male")</f>
        <v>0</v>
      </c>
    </row>
    <row r="44" spans="4:11" x14ac:dyDescent="0.25">
      <c r="D44">
        <f t="shared" si="0"/>
        <v>4</v>
      </c>
      <c r="E44">
        <f t="shared" si="1"/>
        <v>8</v>
      </c>
      <c r="F44" t="str" cm="1">
        <f t="array" ref="F44">INDEX($A$1:$A$10,D44)</f>
        <v>2018</v>
      </c>
      <c r="G44" t="str" cm="1">
        <f t="array" ref="G44">INDEX($B$1:$B$12,E44)</f>
        <v>08</v>
      </c>
      <c r="I44" t="str">
        <f t="shared" si="3"/>
        <v>07/2018</v>
      </c>
      <c r="J44">
        <f>SUMIFS(pertussis_cases!R$2:R$202,pertussis_cases!Q$2:Q$202,"="&amp;monthly_table!I44,pertussis_cases!M$2:M$202,"Female")</f>
        <v>0</v>
      </c>
      <c r="K44">
        <f>SUMIFS(pertussis_cases!R$2:R$202,pertussis_cases!Q$2:Q$202,"="&amp;monthly_table!I44,pertussis_cases!M44:M244,"Male")</f>
        <v>0</v>
      </c>
    </row>
    <row r="45" spans="4:11" x14ac:dyDescent="0.25">
      <c r="D45">
        <f t="shared" si="0"/>
        <v>4</v>
      </c>
      <c r="E45">
        <f t="shared" si="1"/>
        <v>9</v>
      </c>
      <c r="F45" t="str" cm="1">
        <f t="array" ref="F45">INDEX($A$1:$A$10,D45)</f>
        <v>2018</v>
      </c>
      <c r="G45" t="str" cm="1">
        <f t="array" ref="G45">INDEX($B$1:$B$12,E45)</f>
        <v>09</v>
      </c>
      <c r="I45" t="str">
        <f t="shared" si="3"/>
        <v>08/2018</v>
      </c>
      <c r="J45">
        <f>SUMIFS(pertussis_cases!R$2:R$202,pertussis_cases!Q$2:Q$202,"="&amp;monthly_table!I45,pertussis_cases!M$2:M$202,"Female")</f>
        <v>0</v>
      </c>
      <c r="K45">
        <f>SUMIFS(pertussis_cases!R$2:R$202,pertussis_cases!Q$2:Q$202,"="&amp;monthly_table!I45,pertussis_cases!M45:M245,"Male")</f>
        <v>0</v>
      </c>
    </row>
    <row r="46" spans="4:11" x14ac:dyDescent="0.25">
      <c r="D46">
        <f t="shared" si="0"/>
        <v>4</v>
      </c>
      <c r="E46">
        <f t="shared" si="1"/>
        <v>10</v>
      </c>
      <c r="F46" t="str" cm="1">
        <f t="array" ref="F46">INDEX($A$1:$A$10,D46)</f>
        <v>2018</v>
      </c>
      <c r="G46" t="str" cm="1">
        <f t="array" ref="G46">INDEX($B$1:$B$12,E46)</f>
        <v>10</v>
      </c>
      <c r="I46" t="str">
        <f t="shared" si="3"/>
        <v>09/2018</v>
      </c>
      <c r="J46">
        <f>SUMIFS(pertussis_cases!R$2:R$202,pertussis_cases!Q$2:Q$202,"="&amp;monthly_table!I46,pertussis_cases!M$2:M$202,"Female")</f>
        <v>0</v>
      </c>
      <c r="K46">
        <f>SUMIFS(pertussis_cases!R$2:R$202,pertussis_cases!Q$2:Q$202,"="&amp;monthly_table!I46,pertussis_cases!M46:M246,"Male")</f>
        <v>0</v>
      </c>
    </row>
    <row r="47" spans="4:11" x14ac:dyDescent="0.25">
      <c r="D47">
        <f t="shared" si="0"/>
        <v>4</v>
      </c>
      <c r="E47">
        <f t="shared" si="1"/>
        <v>11</v>
      </c>
      <c r="F47" t="str" cm="1">
        <f t="array" ref="F47">INDEX($A$1:$A$10,D47)</f>
        <v>2018</v>
      </c>
      <c r="G47" t="str" cm="1">
        <f t="array" ref="G47">INDEX($B$1:$B$12,E47)</f>
        <v>11</v>
      </c>
      <c r="I47" t="str">
        <f t="shared" si="3"/>
        <v>10/2018</v>
      </c>
      <c r="J47">
        <f>SUMIFS(pertussis_cases!R$2:R$202,pertussis_cases!Q$2:Q$202,"="&amp;monthly_table!I47,pertussis_cases!M$2:M$202,"Female")</f>
        <v>0</v>
      </c>
      <c r="K47">
        <f>SUMIFS(pertussis_cases!R$2:R$202,pertussis_cases!Q$2:Q$202,"="&amp;monthly_table!I47,pertussis_cases!M47:M247,"Male")</f>
        <v>0</v>
      </c>
    </row>
    <row r="48" spans="4:11" x14ac:dyDescent="0.25">
      <c r="D48">
        <f t="shared" si="0"/>
        <v>4</v>
      </c>
      <c r="E48">
        <f t="shared" si="1"/>
        <v>12</v>
      </c>
      <c r="F48" t="str" cm="1">
        <f t="array" ref="F48">INDEX($A$1:$A$10,D48)</f>
        <v>2018</v>
      </c>
      <c r="G48" t="str" cm="1">
        <f t="array" ref="G48">INDEX($B$1:$B$12,E48)</f>
        <v>12</v>
      </c>
      <c r="I48" t="str">
        <f t="shared" si="3"/>
        <v>11/2018</v>
      </c>
      <c r="J48">
        <f>SUMIFS(pertussis_cases!R$2:R$202,pertussis_cases!Q$2:Q$202,"="&amp;monthly_table!I48,pertussis_cases!M$2:M$202,"Female")</f>
        <v>0</v>
      </c>
      <c r="K48">
        <f>SUMIFS(pertussis_cases!R$2:R$202,pertussis_cases!Q$2:Q$202,"="&amp;monthly_table!I48,pertussis_cases!M48:M248,"Male")</f>
        <v>0</v>
      </c>
    </row>
    <row r="49" spans="4:11" x14ac:dyDescent="0.25">
      <c r="D49">
        <f t="shared" si="0"/>
        <v>5</v>
      </c>
      <c r="E49">
        <f t="shared" si="1"/>
        <v>1</v>
      </c>
      <c r="F49" t="str" cm="1">
        <f t="array" ref="F49">INDEX($A$1:$A$10,D49)</f>
        <v>2019</v>
      </c>
      <c r="G49" t="str" cm="1">
        <f t="array" ref="G49">INDEX($B$1:$B$12,E49)</f>
        <v>01</v>
      </c>
      <c r="I49" t="str">
        <f t="shared" si="3"/>
        <v>12/2018</v>
      </c>
      <c r="J49">
        <f>SUMIFS(pertussis_cases!R$2:R$202,pertussis_cases!Q$2:Q$202,"="&amp;monthly_table!I49,pertussis_cases!M$2:M$202,"Female")</f>
        <v>0</v>
      </c>
      <c r="K49">
        <f>SUMIFS(pertussis_cases!R$2:R$202,pertussis_cases!Q$2:Q$202,"="&amp;monthly_table!I49,pertussis_cases!M49:M249,"Male")</f>
        <v>0</v>
      </c>
    </row>
    <row r="50" spans="4:11" x14ac:dyDescent="0.25">
      <c r="D50">
        <f t="shared" si="0"/>
        <v>5</v>
      </c>
      <c r="E50">
        <f t="shared" si="1"/>
        <v>2</v>
      </c>
      <c r="F50" t="str" cm="1">
        <f t="array" ref="F50">INDEX($A$1:$A$10,D50)</f>
        <v>2019</v>
      </c>
      <c r="G50" t="str" cm="1">
        <f t="array" ref="G50">INDEX($B$1:$B$12,E50)</f>
        <v>02</v>
      </c>
      <c r="I50" t="str">
        <f t="shared" si="3"/>
        <v>01/2019</v>
      </c>
      <c r="J50">
        <f>SUMIFS(pertussis_cases!R$2:R$202,pertussis_cases!Q$2:Q$202,"="&amp;monthly_table!I50,pertussis_cases!M$2:M$202,"Female")</f>
        <v>0</v>
      </c>
      <c r="K50">
        <f>SUMIFS(pertussis_cases!R$2:R$202,pertussis_cases!Q$2:Q$202,"="&amp;monthly_table!I50,pertussis_cases!M50:M250,"Male")</f>
        <v>0</v>
      </c>
    </row>
    <row r="51" spans="4:11" x14ac:dyDescent="0.25">
      <c r="D51">
        <f t="shared" si="0"/>
        <v>5</v>
      </c>
      <c r="E51">
        <f t="shared" si="1"/>
        <v>3</v>
      </c>
      <c r="F51" t="str" cm="1">
        <f t="array" ref="F51">INDEX($A$1:$A$10,D51)</f>
        <v>2019</v>
      </c>
      <c r="G51" t="str" cm="1">
        <f t="array" ref="G51">INDEX($B$1:$B$12,E51)</f>
        <v>03</v>
      </c>
      <c r="I51" t="str">
        <f t="shared" si="3"/>
        <v>02/2019</v>
      </c>
      <c r="J51">
        <f>SUMIFS(pertussis_cases!R$2:R$202,pertussis_cases!Q$2:Q$202,"="&amp;monthly_table!I51,pertussis_cases!M$2:M$202,"Female")</f>
        <v>0</v>
      </c>
      <c r="K51">
        <f>SUMIFS(pertussis_cases!R$2:R$202,pertussis_cases!Q$2:Q$202,"="&amp;monthly_table!I51,pertussis_cases!M51:M251,"Male")</f>
        <v>0</v>
      </c>
    </row>
    <row r="52" spans="4:11" x14ac:dyDescent="0.25">
      <c r="D52">
        <f t="shared" si="0"/>
        <v>5</v>
      </c>
      <c r="E52">
        <f t="shared" si="1"/>
        <v>4</v>
      </c>
      <c r="F52" t="str" cm="1">
        <f t="array" ref="F52">INDEX($A$1:$A$10,D52)</f>
        <v>2019</v>
      </c>
      <c r="G52" t="str" cm="1">
        <f t="array" ref="G52">INDEX($B$1:$B$12,E52)</f>
        <v>04</v>
      </c>
      <c r="I52" t="str">
        <f t="shared" si="3"/>
        <v>03/2019</v>
      </c>
      <c r="J52">
        <f>SUMIFS(pertussis_cases!R$2:R$202,pertussis_cases!Q$2:Q$202,"="&amp;monthly_table!I52,pertussis_cases!M$2:M$202,"Female")</f>
        <v>0</v>
      </c>
      <c r="K52">
        <f>SUMIFS(pertussis_cases!R$2:R$202,pertussis_cases!Q$2:Q$202,"="&amp;monthly_table!I52,pertussis_cases!M52:M252,"Male")</f>
        <v>0</v>
      </c>
    </row>
    <row r="53" spans="4:11" x14ac:dyDescent="0.25">
      <c r="D53">
        <f t="shared" si="0"/>
        <v>5</v>
      </c>
      <c r="E53">
        <f t="shared" si="1"/>
        <v>5</v>
      </c>
      <c r="F53" t="str" cm="1">
        <f t="array" ref="F53">INDEX($A$1:$A$10,D53)</f>
        <v>2019</v>
      </c>
      <c r="G53" t="str" cm="1">
        <f t="array" ref="G53">INDEX($B$1:$B$12,E53)</f>
        <v>05</v>
      </c>
      <c r="I53" t="str">
        <f t="shared" si="3"/>
        <v>04/2019</v>
      </c>
      <c r="J53">
        <f>SUMIFS(pertussis_cases!R$2:R$202,pertussis_cases!Q$2:Q$202,"="&amp;monthly_table!I53,pertussis_cases!M$2:M$202,"Female")</f>
        <v>0</v>
      </c>
      <c r="K53">
        <f>SUMIFS(pertussis_cases!R$2:R$202,pertussis_cases!Q$2:Q$202,"="&amp;monthly_table!I53,pertussis_cases!M53:M253,"Male")</f>
        <v>0</v>
      </c>
    </row>
    <row r="54" spans="4:11" x14ac:dyDescent="0.25">
      <c r="D54">
        <f t="shared" si="0"/>
        <v>5</v>
      </c>
      <c r="E54">
        <f t="shared" si="1"/>
        <v>6</v>
      </c>
      <c r="F54" t="str" cm="1">
        <f t="array" ref="F54">INDEX($A$1:$A$10,D54)</f>
        <v>2019</v>
      </c>
      <c r="G54" t="str" cm="1">
        <f t="array" ref="G54">INDEX($B$1:$B$12,E54)</f>
        <v>06</v>
      </c>
      <c r="I54" t="str">
        <f t="shared" si="3"/>
        <v>05/2019</v>
      </c>
      <c r="J54">
        <f>SUMIFS(pertussis_cases!R$2:R$202,pertussis_cases!Q$2:Q$202,"="&amp;monthly_table!I54,pertussis_cases!M$2:M$202,"Female")</f>
        <v>0</v>
      </c>
      <c r="K54">
        <f>SUMIFS(pertussis_cases!R$2:R$202,pertussis_cases!Q$2:Q$202,"="&amp;monthly_table!I54,pertussis_cases!M54:M254,"Male")</f>
        <v>0</v>
      </c>
    </row>
    <row r="55" spans="4:11" x14ac:dyDescent="0.25">
      <c r="D55">
        <f t="shared" si="0"/>
        <v>5</v>
      </c>
      <c r="E55">
        <f t="shared" si="1"/>
        <v>7</v>
      </c>
      <c r="F55" t="str" cm="1">
        <f t="array" ref="F55">INDEX($A$1:$A$10,D55)</f>
        <v>2019</v>
      </c>
      <c r="G55" t="str" cm="1">
        <f t="array" ref="G55">INDEX($B$1:$B$12,E55)</f>
        <v>07</v>
      </c>
      <c r="I55" t="str">
        <f t="shared" si="3"/>
        <v>06/2019</v>
      </c>
      <c r="J55">
        <f>SUMIFS(pertussis_cases!R$2:R$202,pertussis_cases!Q$2:Q$202,"="&amp;monthly_table!I55,pertussis_cases!M$2:M$202,"Female")</f>
        <v>0</v>
      </c>
      <c r="K55">
        <f>SUMIFS(pertussis_cases!R$2:R$202,pertussis_cases!Q$2:Q$202,"="&amp;monthly_table!I55,pertussis_cases!M55:M255,"Male")</f>
        <v>0</v>
      </c>
    </row>
    <row r="56" spans="4:11" x14ac:dyDescent="0.25">
      <c r="D56">
        <f t="shared" si="0"/>
        <v>5</v>
      </c>
      <c r="E56">
        <f t="shared" si="1"/>
        <v>8</v>
      </c>
      <c r="F56" t="str" cm="1">
        <f t="array" ref="F56">INDEX($A$1:$A$10,D56)</f>
        <v>2019</v>
      </c>
      <c r="G56" t="str" cm="1">
        <f t="array" ref="G56">INDEX($B$1:$B$12,E56)</f>
        <v>08</v>
      </c>
      <c r="I56" t="str">
        <f t="shared" si="3"/>
        <v>07/2019</v>
      </c>
      <c r="J56">
        <f>SUMIFS(pertussis_cases!R$2:R$202,pertussis_cases!Q$2:Q$202,"="&amp;monthly_table!I56,pertussis_cases!M$2:M$202,"Female")</f>
        <v>0</v>
      </c>
      <c r="K56">
        <f>SUMIFS(pertussis_cases!R$2:R$202,pertussis_cases!Q$2:Q$202,"="&amp;monthly_table!I56,pertussis_cases!M56:M256,"Male")</f>
        <v>0</v>
      </c>
    </row>
    <row r="57" spans="4:11" x14ac:dyDescent="0.25">
      <c r="D57">
        <f t="shared" si="0"/>
        <v>5</v>
      </c>
      <c r="E57">
        <f t="shared" si="1"/>
        <v>9</v>
      </c>
      <c r="F57" t="str" cm="1">
        <f t="array" ref="F57">INDEX($A$1:$A$10,D57)</f>
        <v>2019</v>
      </c>
      <c r="G57" t="str" cm="1">
        <f t="array" ref="G57">INDEX($B$1:$B$12,E57)</f>
        <v>09</v>
      </c>
      <c r="I57" t="str">
        <f t="shared" si="3"/>
        <v>08/2019</v>
      </c>
      <c r="J57">
        <f>SUMIFS(pertussis_cases!R$2:R$202,pertussis_cases!Q$2:Q$202,"="&amp;monthly_table!I57,pertussis_cases!M$2:M$202,"Female")</f>
        <v>0</v>
      </c>
      <c r="K57">
        <f>SUMIFS(pertussis_cases!R$2:R$202,pertussis_cases!Q$2:Q$202,"="&amp;monthly_table!I57,pertussis_cases!M57:M257,"Male")</f>
        <v>0</v>
      </c>
    </row>
    <row r="58" spans="4:11" x14ac:dyDescent="0.25">
      <c r="D58">
        <f t="shared" si="0"/>
        <v>5</v>
      </c>
      <c r="E58">
        <f t="shared" si="1"/>
        <v>10</v>
      </c>
      <c r="F58" t="str" cm="1">
        <f t="array" ref="F58">INDEX($A$1:$A$10,D58)</f>
        <v>2019</v>
      </c>
      <c r="G58" t="str" cm="1">
        <f t="array" ref="G58">INDEX($B$1:$B$12,E58)</f>
        <v>10</v>
      </c>
      <c r="I58" t="str">
        <f t="shared" si="3"/>
        <v>09/2019</v>
      </c>
      <c r="J58">
        <f>SUMIFS(pertussis_cases!R$2:R$202,pertussis_cases!Q$2:Q$202,"="&amp;monthly_table!I58,pertussis_cases!M$2:M$202,"Female")</f>
        <v>0</v>
      </c>
      <c r="K58">
        <f>SUMIFS(pertussis_cases!R$2:R$202,pertussis_cases!Q$2:Q$202,"="&amp;monthly_table!I58,pertussis_cases!M58:M258,"Male")</f>
        <v>0</v>
      </c>
    </row>
    <row r="59" spans="4:11" x14ac:dyDescent="0.25">
      <c r="D59">
        <f t="shared" si="0"/>
        <v>5</v>
      </c>
      <c r="E59">
        <f t="shared" si="1"/>
        <v>11</v>
      </c>
      <c r="F59" t="str" cm="1">
        <f t="array" ref="F59">INDEX($A$1:$A$10,D59)</f>
        <v>2019</v>
      </c>
      <c r="G59" t="str" cm="1">
        <f t="array" ref="G59">INDEX($B$1:$B$12,E59)</f>
        <v>11</v>
      </c>
      <c r="I59" t="str">
        <f t="shared" si="3"/>
        <v>10/2019</v>
      </c>
      <c r="J59">
        <f>SUMIFS(pertussis_cases!R$2:R$202,pertussis_cases!Q$2:Q$202,"="&amp;monthly_table!I59,pertussis_cases!M$2:M$202,"Female")</f>
        <v>0</v>
      </c>
      <c r="K59">
        <f>SUMIFS(pertussis_cases!R$2:R$202,pertussis_cases!Q$2:Q$202,"="&amp;monthly_table!I59,pertussis_cases!M59:M259,"Male")</f>
        <v>0</v>
      </c>
    </row>
    <row r="60" spans="4:11" x14ac:dyDescent="0.25">
      <c r="D60">
        <f t="shared" si="0"/>
        <v>5</v>
      </c>
      <c r="E60">
        <f t="shared" si="1"/>
        <v>12</v>
      </c>
      <c r="F60" t="str" cm="1">
        <f t="array" ref="F60">INDEX($A$1:$A$10,D60)</f>
        <v>2019</v>
      </c>
      <c r="G60" t="str" cm="1">
        <f t="array" ref="G60">INDEX($B$1:$B$12,E60)</f>
        <v>12</v>
      </c>
      <c r="I60" t="str">
        <f t="shared" si="3"/>
        <v>11/2019</v>
      </c>
      <c r="J60">
        <f>SUMIFS(pertussis_cases!R$2:R$202,pertussis_cases!Q$2:Q$202,"="&amp;monthly_table!I60,pertussis_cases!M$2:M$202,"Female")</f>
        <v>0</v>
      </c>
      <c r="K60">
        <f>SUMIFS(pertussis_cases!R$2:R$202,pertussis_cases!Q$2:Q$202,"="&amp;monthly_table!I60,pertussis_cases!M60:M260,"Male")</f>
        <v>0</v>
      </c>
    </row>
    <row r="61" spans="4:11" x14ac:dyDescent="0.25">
      <c r="D61">
        <f t="shared" si="0"/>
        <v>6</v>
      </c>
      <c r="E61">
        <f t="shared" si="1"/>
        <v>1</v>
      </c>
      <c r="F61" t="str" cm="1">
        <f t="array" ref="F61">INDEX($A$1:$A$10,D61)</f>
        <v>2020</v>
      </c>
      <c r="G61" t="str" cm="1">
        <f t="array" ref="G61">INDEX($B$1:$B$12,E61)</f>
        <v>01</v>
      </c>
      <c r="I61" t="str">
        <f t="shared" si="3"/>
        <v>12/2019</v>
      </c>
      <c r="J61">
        <f>SUMIFS(pertussis_cases!R$2:R$202,pertussis_cases!Q$2:Q$202,"="&amp;monthly_table!I61,pertussis_cases!M$2:M$202,"Female")</f>
        <v>0</v>
      </c>
      <c r="K61">
        <f>SUMIFS(pertussis_cases!R$2:R$202,pertussis_cases!Q$2:Q$202,"="&amp;monthly_table!I61,pertussis_cases!M61:M261,"Male")</f>
        <v>0</v>
      </c>
    </row>
    <row r="62" spans="4:11" x14ac:dyDescent="0.25">
      <c r="D62">
        <f t="shared" si="0"/>
        <v>6</v>
      </c>
      <c r="E62">
        <f t="shared" si="1"/>
        <v>2</v>
      </c>
      <c r="F62" t="str" cm="1">
        <f t="array" ref="F62">INDEX($A$1:$A$10,D62)</f>
        <v>2020</v>
      </c>
      <c r="G62" t="str" cm="1">
        <f t="array" ref="G62">INDEX($B$1:$B$12,E62)</f>
        <v>02</v>
      </c>
      <c r="I62" t="str">
        <f t="shared" si="3"/>
        <v>01/2020</v>
      </c>
      <c r="J62">
        <f>SUMIFS(pertussis_cases!R$2:R$202,pertussis_cases!Q$2:Q$202,"="&amp;monthly_table!I62,pertussis_cases!M$2:M$202,"Female")</f>
        <v>0</v>
      </c>
      <c r="K62">
        <f>SUMIFS(pertussis_cases!R$2:R$202,pertussis_cases!Q$2:Q$202,"="&amp;monthly_table!I62,pertussis_cases!M62:M262,"Male")</f>
        <v>0</v>
      </c>
    </row>
    <row r="63" spans="4:11" x14ac:dyDescent="0.25">
      <c r="D63">
        <f t="shared" si="0"/>
        <v>6</v>
      </c>
      <c r="E63">
        <f t="shared" si="1"/>
        <v>3</v>
      </c>
      <c r="F63" t="str" cm="1">
        <f t="array" ref="F63">INDEX($A$1:$A$10,D63)</f>
        <v>2020</v>
      </c>
      <c r="G63" t="str" cm="1">
        <f t="array" ref="G63">INDEX($B$1:$B$12,E63)</f>
        <v>03</v>
      </c>
      <c r="I63" t="str">
        <f t="shared" si="3"/>
        <v>02/2020</v>
      </c>
      <c r="J63">
        <f>SUMIFS(pertussis_cases!R$2:R$202,pertussis_cases!Q$2:Q$202,"="&amp;monthly_table!I63,pertussis_cases!M$2:M$202,"Female")</f>
        <v>0</v>
      </c>
      <c r="K63">
        <f>SUMIFS(pertussis_cases!R$2:R$202,pertussis_cases!Q$2:Q$202,"="&amp;monthly_table!I63,pertussis_cases!M63:M263,"Male")</f>
        <v>0</v>
      </c>
    </row>
    <row r="64" spans="4:11" x14ac:dyDescent="0.25">
      <c r="D64">
        <f t="shared" si="0"/>
        <v>6</v>
      </c>
      <c r="E64">
        <f t="shared" si="1"/>
        <v>4</v>
      </c>
      <c r="F64" t="str" cm="1">
        <f t="array" ref="F64">INDEX($A$1:$A$10,D64)</f>
        <v>2020</v>
      </c>
      <c r="G64" t="str" cm="1">
        <f t="array" ref="G64">INDEX($B$1:$B$12,E64)</f>
        <v>04</v>
      </c>
      <c r="I64" t="str">
        <f t="shared" si="3"/>
        <v>03/2020</v>
      </c>
      <c r="J64">
        <f>SUMIFS(pertussis_cases!R$2:R$202,pertussis_cases!Q$2:Q$202,"="&amp;monthly_table!I64,pertussis_cases!M$2:M$202,"Female")</f>
        <v>0</v>
      </c>
      <c r="K64">
        <f>SUMIFS(pertussis_cases!R$2:R$202,pertussis_cases!Q$2:Q$202,"="&amp;monthly_table!I64,pertussis_cases!M64:M264,"Male")</f>
        <v>0</v>
      </c>
    </row>
    <row r="65" spans="4:11" x14ac:dyDescent="0.25">
      <c r="D65">
        <f t="shared" si="0"/>
        <v>6</v>
      </c>
      <c r="E65">
        <f t="shared" si="1"/>
        <v>5</v>
      </c>
      <c r="F65" t="str" cm="1">
        <f t="array" ref="F65">INDEX($A$1:$A$10,D65)</f>
        <v>2020</v>
      </c>
      <c r="G65" t="str" cm="1">
        <f t="array" ref="G65">INDEX($B$1:$B$12,E65)</f>
        <v>05</v>
      </c>
      <c r="I65" t="str">
        <f t="shared" si="3"/>
        <v>04/2020</v>
      </c>
      <c r="J65">
        <f>SUMIFS(pertussis_cases!R$2:R$202,pertussis_cases!Q$2:Q$202,"="&amp;monthly_table!I65,pertussis_cases!M$2:M$202,"Female")</f>
        <v>0</v>
      </c>
      <c r="K65">
        <f>SUMIFS(pertussis_cases!R$2:R$202,pertussis_cases!Q$2:Q$202,"="&amp;monthly_table!I65,pertussis_cases!M65:M265,"Male")</f>
        <v>0</v>
      </c>
    </row>
    <row r="66" spans="4:11" x14ac:dyDescent="0.25">
      <c r="D66">
        <f t="shared" ref="D66:D120" si="4">ROUNDUP(ROW(D66)/ROWS($B$1:$B$12),0)</f>
        <v>6</v>
      </c>
      <c r="E66">
        <f t="shared" ref="E66:E120" si="5">MOD(ROW(E66)-1, ROWS($B$1:$B$12))+1</f>
        <v>6</v>
      </c>
      <c r="F66" t="str" cm="1">
        <f t="array" ref="F66">INDEX($A$1:$A$10,D66)</f>
        <v>2020</v>
      </c>
      <c r="G66" t="str" cm="1">
        <f t="array" ref="G66">INDEX($B$1:$B$12,E66)</f>
        <v>06</v>
      </c>
      <c r="I66" t="str">
        <f t="shared" ref="I66:I97" si="6">G65&amp;"/"&amp;F65</f>
        <v>05/2020</v>
      </c>
      <c r="J66">
        <f>SUMIFS(pertussis_cases!R$2:R$202,pertussis_cases!Q$2:Q$202,"="&amp;monthly_table!I66,pertussis_cases!M$2:M$202,"Female")</f>
        <v>0</v>
      </c>
      <c r="K66">
        <f>SUMIFS(pertussis_cases!R$2:R$202,pertussis_cases!Q$2:Q$202,"="&amp;monthly_table!I66,pertussis_cases!M66:M266,"Male")</f>
        <v>0</v>
      </c>
    </row>
    <row r="67" spans="4:11" x14ac:dyDescent="0.25">
      <c r="D67">
        <f t="shared" si="4"/>
        <v>6</v>
      </c>
      <c r="E67">
        <f t="shared" si="5"/>
        <v>7</v>
      </c>
      <c r="F67" t="str" cm="1">
        <f t="array" ref="F67">INDEX($A$1:$A$10,D67)</f>
        <v>2020</v>
      </c>
      <c r="G67" t="str" cm="1">
        <f t="array" ref="G67">INDEX($B$1:$B$12,E67)</f>
        <v>07</v>
      </c>
      <c r="I67" t="str">
        <f t="shared" si="6"/>
        <v>06/2020</v>
      </c>
      <c r="J67">
        <f>SUMIFS(pertussis_cases!R$2:R$202,pertussis_cases!Q$2:Q$202,"="&amp;monthly_table!I67,pertussis_cases!M$2:M$202,"Female")</f>
        <v>0</v>
      </c>
      <c r="K67">
        <f>SUMIFS(pertussis_cases!R$2:R$202,pertussis_cases!Q$2:Q$202,"="&amp;monthly_table!I67,pertussis_cases!M67:M267,"Male")</f>
        <v>0</v>
      </c>
    </row>
    <row r="68" spans="4:11" x14ac:dyDescent="0.25">
      <c r="D68">
        <f t="shared" si="4"/>
        <v>6</v>
      </c>
      <c r="E68">
        <f t="shared" si="5"/>
        <v>8</v>
      </c>
      <c r="F68" t="str" cm="1">
        <f t="array" ref="F68">INDEX($A$1:$A$10,D68)</f>
        <v>2020</v>
      </c>
      <c r="G68" t="str" cm="1">
        <f t="array" ref="G68">INDEX($B$1:$B$12,E68)</f>
        <v>08</v>
      </c>
      <c r="I68" t="str">
        <f t="shared" si="6"/>
        <v>07/2020</v>
      </c>
      <c r="J68">
        <f>SUMIFS(pertussis_cases!R$2:R$202,pertussis_cases!Q$2:Q$202,"="&amp;monthly_table!I68,pertussis_cases!M$2:M$202,"Female")</f>
        <v>0</v>
      </c>
      <c r="K68">
        <f>SUMIFS(pertussis_cases!R$2:R$202,pertussis_cases!Q$2:Q$202,"="&amp;monthly_table!I68,pertussis_cases!M68:M268,"Male")</f>
        <v>0</v>
      </c>
    </row>
    <row r="69" spans="4:11" x14ac:dyDescent="0.25">
      <c r="D69">
        <f t="shared" si="4"/>
        <v>6</v>
      </c>
      <c r="E69">
        <f t="shared" si="5"/>
        <v>9</v>
      </c>
      <c r="F69" t="str" cm="1">
        <f t="array" ref="F69">INDEX($A$1:$A$10,D69)</f>
        <v>2020</v>
      </c>
      <c r="G69" t="str" cm="1">
        <f t="array" ref="G69">INDEX($B$1:$B$12,E69)</f>
        <v>09</v>
      </c>
      <c r="I69" t="str">
        <f t="shared" si="6"/>
        <v>08/2020</v>
      </c>
      <c r="J69">
        <f>SUMIFS(pertussis_cases!R$2:R$202,pertussis_cases!Q$2:Q$202,"="&amp;monthly_table!I69,pertussis_cases!M$2:M$202,"Female")</f>
        <v>0</v>
      </c>
      <c r="K69">
        <f>SUMIFS(pertussis_cases!R$2:R$202,pertussis_cases!Q$2:Q$202,"="&amp;monthly_table!I69,pertussis_cases!M69:M269,"Male")</f>
        <v>0</v>
      </c>
    </row>
    <row r="70" spans="4:11" x14ac:dyDescent="0.25">
      <c r="D70">
        <f t="shared" si="4"/>
        <v>6</v>
      </c>
      <c r="E70">
        <f t="shared" si="5"/>
        <v>10</v>
      </c>
      <c r="F70" t="str" cm="1">
        <f t="array" ref="F70">INDEX($A$1:$A$10,D70)</f>
        <v>2020</v>
      </c>
      <c r="G70" t="str" cm="1">
        <f t="array" ref="G70">INDEX($B$1:$B$12,E70)</f>
        <v>10</v>
      </c>
      <c r="I70" t="str">
        <f t="shared" si="6"/>
        <v>09/2020</v>
      </c>
      <c r="J70">
        <f>SUMIFS(pertussis_cases!R$2:R$202,pertussis_cases!Q$2:Q$202,"="&amp;monthly_table!I70,pertussis_cases!M$2:M$202,"Female")</f>
        <v>0</v>
      </c>
      <c r="K70">
        <f>SUMIFS(pertussis_cases!R$2:R$202,pertussis_cases!Q$2:Q$202,"="&amp;monthly_table!I70,pertussis_cases!M70:M270,"Male")</f>
        <v>0</v>
      </c>
    </row>
    <row r="71" spans="4:11" x14ac:dyDescent="0.25">
      <c r="D71">
        <f t="shared" si="4"/>
        <v>6</v>
      </c>
      <c r="E71">
        <f t="shared" si="5"/>
        <v>11</v>
      </c>
      <c r="F71" t="str" cm="1">
        <f t="array" ref="F71">INDEX($A$1:$A$10,D71)</f>
        <v>2020</v>
      </c>
      <c r="G71" t="str" cm="1">
        <f t="array" ref="G71">INDEX($B$1:$B$12,E71)</f>
        <v>11</v>
      </c>
      <c r="I71" t="str">
        <f t="shared" si="6"/>
        <v>10/2020</v>
      </c>
      <c r="J71">
        <f>SUMIFS(pertussis_cases!R$2:R$202,pertussis_cases!Q$2:Q$202,"="&amp;monthly_table!I71,pertussis_cases!M$2:M$202,"Female")</f>
        <v>0</v>
      </c>
      <c r="K71">
        <f>SUMIFS(pertussis_cases!R$2:R$202,pertussis_cases!Q$2:Q$202,"="&amp;monthly_table!I71,pertussis_cases!M71:M271,"Male")</f>
        <v>0</v>
      </c>
    </row>
    <row r="72" spans="4:11" x14ac:dyDescent="0.25">
      <c r="D72">
        <f t="shared" si="4"/>
        <v>6</v>
      </c>
      <c r="E72">
        <f t="shared" si="5"/>
        <v>12</v>
      </c>
      <c r="F72" t="str" cm="1">
        <f t="array" ref="F72">INDEX($A$1:$A$10,D72)</f>
        <v>2020</v>
      </c>
      <c r="G72" t="str" cm="1">
        <f t="array" ref="G72">INDEX($B$1:$B$12,E72)</f>
        <v>12</v>
      </c>
      <c r="I72" t="str">
        <f t="shared" si="6"/>
        <v>11/2020</v>
      </c>
      <c r="J72">
        <f>SUMIFS(pertussis_cases!R$2:R$202,pertussis_cases!Q$2:Q$202,"="&amp;monthly_table!I72,pertussis_cases!M$2:M$202,"Female")</f>
        <v>0</v>
      </c>
      <c r="K72">
        <f>SUMIFS(pertussis_cases!R$2:R$202,pertussis_cases!Q$2:Q$202,"="&amp;monthly_table!I72,pertussis_cases!M72:M272,"Male")</f>
        <v>0</v>
      </c>
    </row>
    <row r="73" spans="4:11" x14ac:dyDescent="0.25">
      <c r="D73">
        <f t="shared" si="4"/>
        <v>7</v>
      </c>
      <c r="E73">
        <f t="shared" si="5"/>
        <v>1</v>
      </c>
      <c r="F73" t="str" cm="1">
        <f t="array" ref="F73">INDEX($A$1:$A$10,D73)</f>
        <v>2021</v>
      </c>
      <c r="G73" t="str" cm="1">
        <f t="array" ref="G73">INDEX($B$1:$B$12,E73)</f>
        <v>01</v>
      </c>
      <c r="I73" t="str">
        <f t="shared" si="6"/>
        <v>12/2020</v>
      </c>
      <c r="J73">
        <f>SUMIFS(pertussis_cases!R$2:R$202,pertussis_cases!Q$2:Q$202,"="&amp;monthly_table!I73,pertussis_cases!M$2:M$202,"Female")</f>
        <v>0</v>
      </c>
      <c r="K73">
        <f>SUMIFS(pertussis_cases!R$2:R$202,pertussis_cases!Q$2:Q$202,"="&amp;monthly_table!I73,pertussis_cases!M73:M273,"Male")</f>
        <v>0</v>
      </c>
    </row>
    <row r="74" spans="4:11" x14ac:dyDescent="0.25">
      <c r="D74">
        <f t="shared" si="4"/>
        <v>7</v>
      </c>
      <c r="E74">
        <f t="shared" si="5"/>
        <v>2</v>
      </c>
      <c r="F74" t="str" cm="1">
        <f t="array" ref="F74">INDEX($A$1:$A$10,D74)</f>
        <v>2021</v>
      </c>
      <c r="G74" t="str" cm="1">
        <f t="array" ref="G74">INDEX($B$1:$B$12,E74)</f>
        <v>02</v>
      </c>
      <c r="I74" t="str">
        <f t="shared" si="6"/>
        <v>01/2021</v>
      </c>
      <c r="J74">
        <f>SUMIFS(pertussis_cases!R$2:R$202,pertussis_cases!Q$2:Q$202,"="&amp;monthly_table!I74,pertussis_cases!M$2:M$202,"Female")</f>
        <v>0</v>
      </c>
      <c r="K74">
        <f>SUMIFS(pertussis_cases!R$2:R$202,pertussis_cases!Q$2:Q$202,"="&amp;monthly_table!I74,pertussis_cases!M74:M274,"Male")</f>
        <v>0</v>
      </c>
    </row>
    <row r="75" spans="4:11" x14ac:dyDescent="0.25">
      <c r="D75">
        <f t="shared" si="4"/>
        <v>7</v>
      </c>
      <c r="E75">
        <f t="shared" si="5"/>
        <v>3</v>
      </c>
      <c r="F75" t="str" cm="1">
        <f t="array" ref="F75">INDEX($A$1:$A$10,D75)</f>
        <v>2021</v>
      </c>
      <c r="G75" t="str" cm="1">
        <f t="array" ref="G75">INDEX($B$1:$B$12,E75)</f>
        <v>03</v>
      </c>
      <c r="I75" t="str">
        <f t="shared" si="6"/>
        <v>02/2021</v>
      </c>
      <c r="J75">
        <f>SUMIFS(pertussis_cases!R$2:R$202,pertussis_cases!Q$2:Q$202,"="&amp;monthly_table!I75,pertussis_cases!M$2:M$202,"Female")</f>
        <v>0</v>
      </c>
      <c r="K75">
        <f>SUMIFS(pertussis_cases!R$2:R$202,pertussis_cases!Q$2:Q$202,"="&amp;monthly_table!I75,pertussis_cases!M75:M275,"Male")</f>
        <v>0</v>
      </c>
    </row>
    <row r="76" spans="4:11" x14ac:dyDescent="0.25">
      <c r="D76">
        <f t="shared" si="4"/>
        <v>7</v>
      </c>
      <c r="E76">
        <f t="shared" si="5"/>
        <v>4</v>
      </c>
      <c r="F76" t="str" cm="1">
        <f t="array" ref="F76">INDEX($A$1:$A$10,D76)</f>
        <v>2021</v>
      </c>
      <c r="G76" t="str" cm="1">
        <f t="array" ref="G76">INDEX($B$1:$B$12,E76)</f>
        <v>04</v>
      </c>
      <c r="I76" t="str">
        <f t="shared" si="6"/>
        <v>03/2021</v>
      </c>
      <c r="J76">
        <f>SUMIFS(pertussis_cases!R$2:R$202,pertussis_cases!Q$2:Q$202,"="&amp;monthly_table!I76,pertussis_cases!M$2:M$202,"Female")</f>
        <v>0</v>
      </c>
      <c r="K76">
        <f>SUMIFS(pertussis_cases!R$2:R$202,pertussis_cases!Q$2:Q$202,"="&amp;monthly_table!I76,pertussis_cases!M76:M276,"Male")</f>
        <v>0</v>
      </c>
    </row>
    <row r="77" spans="4:11" x14ac:dyDescent="0.25">
      <c r="D77">
        <f t="shared" si="4"/>
        <v>7</v>
      </c>
      <c r="E77">
        <f t="shared" si="5"/>
        <v>5</v>
      </c>
      <c r="F77" t="str" cm="1">
        <f t="array" ref="F77">INDEX($A$1:$A$10,D77)</f>
        <v>2021</v>
      </c>
      <c r="G77" t="str" cm="1">
        <f t="array" ref="G77">INDEX($B$1:$B$12,E77)</f>
        <v>05</v>
      </c>
      <c r="I77" t="str">
        <f t="shared" si="6"/>
        <v>04/2021</v>
      </c>
      <c r="J77">
        <f>SUMIFS(pertussis_cases!R$2:R$202,pertussis_cases!Q$2:Q$202,"="&amp;monthly_table!I77,pertussis_cases!M$2:M$202,"Female")</f>
        <v>0</v>
      </c>
      <c r="K77">
        <f>SUMIFS(pertussis_cases!R$2:R$202,pertussis_cases!Q$2:Q$202,"="&amp;monthly_table!I77,pertussis_cases!M77:M277,"Male")</f>
        <v>0</v>
      </c>
    </row>
    <row r="78" spans="4:11" x14ac:dyDescent="0.25">
      <c r="D78">
        <f t="shared" si="4"/>
        <v>7</v>
      </c>
      <c r="E78">
        <f t="shared" si="5"/>
        <v>6</v>
      </c>
      <c r="F78" t="str" cm="1">
        <f t="array" ref="F78">INDEX($A$1:$A$10,D78)</f>
        <v>2021</v>
      </c>
      <c r="G78" t="str" cm="1">
        <f t="array" ref="G78">INDEX($B$1:$B$12,E78)</f>
        <v>06</v>
      </c>
      <c r="I78" t="str">
        <f t="shared" si="6"/>
        <v>05/2021</v>
      </c>
      <c r="J78">
        <f>SUMIFS(pertussis_cases!R$2:R$202,pertussis_cases!Q$2:Q$202,"="&amp;monthly_table!I78,pertussis_cases!M$2:M$202,"Female")</f>
        <v>0</v>
      </c>
      <c r="K78">
        <f>SUMIFS(pertussis_cases!R$2:R$202,pertussis_cases!Q$2:Q$202,"="&amp;monthly_table!I78,pertussis_cases!M78:M278,"Male")</f>
        <v>0</v>
      </c>
    </row>
    <row r="79" spans="4:11" x14ac:dyDescent="0.25">
      <c r="D79">
        <f t="shared" si="4"/>
        <v>7</v>
      </c>
      <c r="E79">
        <f t="shared" si="5"/>
        <v>7</v>
      </c>
      <c r="F79" t="str" cm="1">
        <f t="array" ref="F79">INDEX($A$1:$A$10,D79)</f>
        <v>2021</v>
      </c>
      <c r="G79" t="str" cm="1">
        <f t="array" ref="G79">INDEX($B$1:$B$12,E79)</f>
        <v>07</v>
      </c>
      <c r="I79" t="str">
        <f t="shared" si="6"/>
        <v>06/2021</v>
      </c>
      <c r="J79">
        <f>SUMIFS(pertussis_cases!R$2:R$202,pertussis_cases!Q$2:Q$202,"="&amp;monthly_table!I79,pertussis_cases!M$2:M$202,"Female")</f>
        <v>0</v>
      </c>
      <c r="K79">
        <f>SUMIFS(pertussis_cases!R$2:R$202,pertussis_cases!Q$2:Q$202,"="&amp;monthly_table!I79,pertussis_cases!M79:M279,"Male")</f>
        <v>0</v>
      </c>
    </row>
    <row r="80" spans="4:11" x14ac:dyDescent="0.25">
      <c r="D80">
        <f t="shared" si="4"/>
        <v>7</v>
      </c>
      <c r="E80">
        <f t="shared" si="5"/>
        <v>8</v>
      </c>
      <c r="F80" t="str" cm="1">
        <f t="array" ref="F80">INDEX($A$1:$A$10,D80)</f>
        <v>2021</v>
      </c>
      <c r="G80" t="str" cm="1">
        <f t="array" ref="G80">INDEX($B$1:$B$12,E80)</f>
        <v>08</v>
      </c>
      <c r="I80" t="str">
        <f t="shared" si="6"/>
        <v>07/2021</v>
      </c>
      <c r="J80">
        <f>SUMIFS(pertussis_cases!R$2:R$202,pertussis_cases!Q$2:Q$202,"="&amp;monthly_table!I80,pertussis_cases!M$2:M$202,"Female")</f>
        <v>0</v>
      </c>
      <c r="K80">
        <f>SUMIFS(pertussis_cases!R$2:R$202,pertussis_cases!Q$2:Q$202,"="&amp;monthly_table!I80,pertussis_cases!M80:M280,"Male")</f>
        <v>0</v>
      </c>
    </row>
    <row r="81" spans="4:11" x14ac:dyDescent="0.25">
      <c r="D81">
        <f t="shared" si="4"/>
        <v>7</v>
      </c>
      <c r="E81">
        <f t="shared" si="5"/>
        <v>9</v>
      </c>
      <c r="F81" t="str" cm="1">
        <f t="array" ref="F81">INDEX($A$1:$A$10,D81)</f>
        <v>2021</v>
      </c>
      <c r="G81" t="str" cm="1">
        <f t="array" ref="G81">INDEX($B$1:$B$12,E81)</f>
        <v>09</v>
      </c>
      <c r="I81" t="str">
        <f t="shared" si="6"/>
        <v>08/2021</v>
      </c>
      <c r="J81">
        <f>SUMIFS(pertussis_cases!R$2:R$202,pertussis_cases!Q$2:Q$202,"="&amp;monthly_table!I81,pertussis_cases!M$2:M$202,"Female")</f>
        <v>0</v>
      </c>
      <c r="K81">
        <f>SUMIFS(pertussis_cases!R$2:R$202,pertussis_cases!Q$2:Q$202,"="&amp;monthly_table!I81,pertussis_cases!M81:M281,"Male")</f>
        <v>0</v>
      </c>
    </row>
    <row r="82" spans="4:11" x14ac:dyDescent="0.25">
      <c r="D82">
        <f t="shared" si="4"/>
        <v>7</v>
      </c>
      <c r="E82">
        <f t="shared" si="5"/>
        <v>10</v>
      </c>
      <c r="F82" t="str" cm="1">
        <f t="array" ref="F82">INDEX($A$1:$A$10,D82)</f>
        <v>2021</v>
      </c>
      <c r="G82" t="str" cm="1">
        <f t="array" ref="G82">INDEX($B$1:$B$12,E82)</f>
        <v>10</v>
      </c>
      <c r="I82" t="str">
        <f t="shared" si="6"/>
        <v>09/2021</v>
      </c>
      <c r="J82">
        <f>SUMIFS(pertussis_cases!R$2:R$202,pertussis_cases!Q$2:Q$202,"="&amp;monthly_table!I82,pertussis_cases!M$2:M$202,"Female")</f>
        <v>0</v>
      </c>
      <c r="K82">
        <f>SUMIFS(pertussis_cases!R$2:R$202,pertussis_cases!Q$2:Q$202,"="&amp;monthly_table!I82,pertussis_cases!M82:M282,"Male")</f>
        <v>0</v>
      </c>
    </row>
    <row r="83" spans="4:11" x14ac:dyDescent="0.25">
      <c r="D83">
        <f t="shared" si="4"/>
        <v>7</v>
      </c>
      <c r="E83">
        <f t="shared" si="5"/>
        <v>11</v>
      </c>
      <c r="F83" t="str" cm="1">
        <f t="array" ref="F83">INDEX($A$1:$A$10,D83)</f>
        <v>2021</v>
      </c>
      <c r="G83" t="str" cm="1">
        <f t="array" ref="G83">INDEX($B$1:$B$12,E83)</f>
        <v>11</v>
      </c>
      <c r="I83" t="str">
        <f t="shared" si="6"/>
        <v>10/2021</v>
      </c>
      <c r="J83">
        <f>SUMIFS(pertussis_cases!R$2:R$202,pertussis_cases!Q$2:Q$202,"="&amp;monthly_table!I83,pertussis_cases!M$2:M$202,"Female")</f>
        <v>0</v>
      </c>
      <c r="K83">
        <f>SUMIFS(pertussis_cases!R$2:R$202,pertussis_cases!Q$2:Q$202,"="&amp;monthly_table!I83,pertussis_cases!M83:M283,"Male")</f>
        <v>0</v>
      </c>
    </row>
    <row r="84" spans="4:11" x14ac:dyDescent="0.25">
      <c r="D84">
        <f t="shared" si="4"/>
        <v>7</v>
      </c>
      <c r="E84">
        <f t="shared" si="5"/>
        <v>12</v>
      </c>
      <c r="F84" t="str" cm="1">
        <f t="array" ref="F84">INDEX($A$1:$A$10,D84)</f>
        <v>2021</v>
      </c>
      <c r="G84" t="str" cm="1">
        <f t="array" ref="G84">INDEX($B$1:$B$12,E84)</f>
        <v>12</v>
      </c>
      <c r="I84" t="str">
        <f t="shared" si="6"/>
        <v>11/2021</v>
      </c>
      <c r="J84">
        <f>SUMIFS(pertussis_cases!R$2:R$202,pertussis_cases!Q$2:Q$202,"="&amp;monthly_table!I84,pertussis_cases!M$2:M$202,"Female")</f>
        <v>0</v>
      </c>
      <c r="K84">
        <f>SUMIFS(pertussis_cases!R$2:R$202,pertussis_cases!Q$2:Q$202,"="&amp;monthly_table!I84,pertussis_cases!M84:M284,"Male")</f>
        <v>0</v>
      </c>
    </row>
    <row r="85" spans="4:11" x14ac:dyDescent="0.25">
      <c r="D85">
        <f t="shared" si="4"/>
        <v>8</v>
      </c>
      <c r="E85">
        <f t="shared" si="5"/>
        <v>1</v>
      </c>
      <c r="F85" t="str" cm="1">
        <f t="array" ref="F85">INDEX($A$1:$A$10,D85)</f>
        <v>2022</v>
      </c>
      <c r="G85" t="str" cm="1">
        <f t="array" ref="G85">INDEX($B$1:$B$12,E85)</f>
        <v>01</v>
      </c>
      <c r="I85" t="str">
        <f t="shared" si="6"/>
        <v>12/2021</v>
      </c>
      <c r="J85">
        <f>SUMIFS(pertussis_cases!R$2:R$202,pertussis_cases!Q$2:Q$202,"="&amp;monthly_table!I85,pertussis_cases!M$2:M$202,"Female")</f>
        <v>0</v>
      </c>
      <c r="K85">
        <f>SUMIFS(pertussis_cases!R$2:R$202,pertussis_cases!Q$2:Q$202,"="&amp;monthly_table!I85,pertussis_cases!M85:M285,"Male")</f>
        <v>0</v>
      </c>
    </row>
    <row r="86" spans="4:11" x14ac:dyDescent="0.25">
      <c r="D86">
        <f t="shared" si="4"/>
        <v>8</v>
      </c>
      <c r="E86">
        <f t="shared" si="5"/>
        <v>2</v>
      </c>
      <c r="F86" t="str" cm="1">
        <f t="array" ref="F86">INDEX($A$1:$A$10,D86)</f>
        <v>2022</v>
      </c>
      <c r="G86" t="str" cm="1">
        <f t="array" ref="G86">INDEX($B$1:$B$12,E86)</f>
        <v>02</v>
      </c>
      <c r="I86" t="str">
        <f t="shared" si="6"/>
        <v>01/2022</v>
      </c>
      <c r="J86">
        <f>SUMIFS(pertussis_cases!R$2:R$202,pertussis_cases!Q$2:Q$202,"="&amp;monthly_table!I86,pertussis_cases!M$2:M$202,"Female")</f>
        <v>0</v>
      </c>
      <c r="K86">
        <f>SUMIFS(pertussis_cases!R$2:R$202,pertussis_cases!Q$2:Q$202,"="&amp;monthly_table!I86,pertussis_cases!M86:M286,"Male")</f>
        <v>0</v>
      </c>
    </row>
    <row r="87" spans="4:11" x14ac:dyDescent="0.25">
      <c r="D87">
        <f t="shared" si="4"/>
        <v>8</v>
      </c>
      <c r="E87">
        <f t="shared" si="5"/>
        <v>3</v>
      </c>
      <c r="F87" t="str" cm="1">
        <f t="array" ref="F87">INDEX($A$1:$A$10,D87)</f>
        <v>2022</v>
      </c>
      <c r="G87" t="str" cm="1">
        <f t="array" ref="G87">INDEX($B$1:$B$12,E87)</f>
        <v>03</v>
      </c>
      <c r="I87" t="str">
        <f t="shared" si="6"/>
        <v>02/2022</v>
      </c>
      <c r="J87">
        <f>SUMIFS(pertussis_cases!R$2:R$202,pertussis_cases!Q$2:Q$202,"="&amp;monthly_table!I87,pertussis_cases!M$2:M$202,"Female")</f>
        <v>0</v>
      </c>
      <c r="K87">
        <f>SUMIFS(pertussis_cases!R$2:R$202,pertussis_cases!Q$2:Q$202,"="&amp;monthly_table!I87,pertussis_cases!M87:M287,"Male")</f>
        <v>0</v>
      </c>
    </row>
    <row r="88" spans="4:11" x14ac:dyDescent="0.25">
      <c r="D88">
        <f t="shared" si="4"/>
        <v>8</v>
      </c>
      <c r="E88">
        <f t="shared" si="5"/>
        <v>4</v>
      </c>
      <c r="F88" t="str" cm="1">
        <f t="array" ref="F88">INDEX($A$1:$A$10,D88)</f>
        <v>2022</v>
      </c>
      <c r="G88" t="str" cm="1">
        <f t="array" ref="G88">INDEX($B$1:$B$12,E88)</f>
        <v>04</v>
      </c>
      <c r="I88" t="str">
        <f t="shared" si="6"/>
        <v>03/2022</v>
      </c>
      <c r="J88">
        <f>SUMIFS(pertussis_cases!R$2:R$202,pertussis_cases!Q$2:Q$202,"="&amp;monthly_table!I88,pertussis_cases!M$2:M$202,"Female")</f>
        <v>0</v>
      </c>
      <c r="K88">
        <f>SUMIFS(pertussis_cases!R$2:R$202,pertussis_cases!Q$2:Q$202,"="&amp;monthly_table!I88,pertussis_cases!M88:M288,"Male")</f>
        <v>0</v>
      </c>
    </row>
    <row r="89" spans="4:11" x14ac:dyDescent="0.25">
      <c r="D89">
        <f t="shared" si="4"/>
        <v>8</v>
      </c>
      <c r="E89">
        <f t="shared" si="5"/>
        <v>5</v>
      </c>
      <c r="F89" t="str" cm="1">
        <f t="array" ref="F89">INDEX($A$1:$A$10,D89)</f>
        <v>2022</v>
      </c>
      <c r="G89" t="str" cm="1">
        <f t="array" ref="G89">INDEX($B$1:$B$12,E89)</f>
        <v>05</v>
      </c>
      <c r="I89" t="str">
        <f t="shared" si="6"/>
        <v>04/2022</v>
      </c>
      <c r="J89">
        <f>SUMIFS(pertussis_cases!R$2:R$202,pertussis_cases!Q$2:Q$202,"="&amp;monthly_table!I89,pertussis_cases!M$2:M$202,"Female")</f>
        <v>0</v>
      </c>
      <c r="K89">
        <f>SUMIFS(pertussis_cases!R$2:R$202,pertussis_cases!Q$2:Q$202,"="&amp;monthly_table!I89,pertussis_cases!M89:M289,"Male")</f>
        <v>0</v>
      </c>
    </row>
    <row r="90" spans="4:11" x14ac:dyDescent="0.25">
      <c r="D90">
        <f t="shared" si="4"/>
        <v>8</v>
      </c>
      <c r="E90">
        <f t="shared" si="5"/>
        <v>6</v>
      </c>
      <c r="F90" t="str" cm="1">
        <f t="array" ref="F90">INDEX($A$1:$A$10,D90)</f>
        <v>2022</v>
      </c>
      <c r="G90" t="str" cm="1">
        <f t="array" ref="G90">INDEX($B$1:$B$12,E90)</f>
        <v>06</v>
      </c>
      <c r="I90" t="str">
        <f t="shared" si="6"/>
        <v>05/2022</v>
      </c>
      <c r="J90">
        <f>SUMIFS(pertussis_cases!R$2:R$202,pertussis_cases!Q$2:Q$202,"="&amp;monthly_table!I90,pertussis_cases!M$2:M$202,"Female")</f>
        <v>0</v>
      </c>
      <c r="K90">
        <f>SUMIFS(pertussis_cases!R$2:R$202,pertussis_cases!Q$2:Q$202,"="&amp;monthly_table!I90,pertussis_cases!M90:M290,"Male")</f>
        <v>0</v>
      </c>
    </row>
    <row r="91" spans="4:11" x14ac:dyDescent="0.25">
      <c r="D91">
        <f t="shared" si="4"/>
        <v>8</v>
      </c>
      <c r="E91">
        <f t="shared" si="5"/>
        <v>7</v>
      </c>
      <c r="F91" t="str" cm="1">
        <f t="array" ref="F91">INDEX($A$1:$A$10,D91)</f>
        <v>2022</v>
      </c>
      <c r="G91" t="str" cm="1">
        <f t="array" ref="G91">INDEX($B$1:$B$12,E91)</f>
        <v>07</v>
      </c>
      <c r="I91" t="str">
        <f t="shared" si="6"/>
        <v>06/2022</v>
      </c>
      <c r="J91">
        <f>SUMIFS(pertussis_cases!R$2:R$202,pertussis_cases!Q$2:Q$202,"="&amp;monthly_table!I91,pertussis_cases!M$2:M$202,"Female")</f>
        <v>0</v>
      </c>
      <c r="K91">
        <f>SUMIFS(pertussis_cases!R$2:R$202,pertussis_cases!Q$2:Q$202,"="&amp;monthly_table!I91,pertussis_cases!M91:M291,"Male")</f>
        <v>0</v>
      </c>
    </row>
    <row r="92" spans="4:11" x14ac:dyDescent="0.25">
      <c r="D92">
        <f t="shared" si="4"/>
        <v>8</v>
      </c>
      <c r="E92">
        <f t="shared" si="5"/>
        <v>8</v>
      </c>
      <c r="F92" t="str" cm="1">
        <f t="array" ref="F92">INDEX($A$1:$A$10,D92)</f>
        <v>2022</v>
      </c>
      <c r="G92" t="str" cm="1">
        <f t="array" ref="G92">INDEX($B$1:$B$12,E92)</f>
        <v>08</v>
      </c>
      <c r="I92" t="str">
        <f t="shared" si="6"/>
        <v>07/2022</v>
      </c>
      <c r="J92">
        <f>SUMIFS(pertussis_cases!R$2:R$202,pertussis_cases!Q$2:Q$202,"="&amp;monthly_table!I92,pertussis_cases!M$2:M$202,"Female")</f>
        <v>0</v>
      </c>
      <c r="K92">
        <f>SUMIFS(pertussis_cases!R$2:R$202,pertussis_cases!Q$2:Q$202,"="&amp;monthly_table!I92,pertussis_cases!M92:M292,"Male")</f>
        <v>0</v>
      </c>
    </row>
    <row r="93" spans="4:11" x14ac:dyDescent="0.25">
      <c r="D93">
        <f t="shared" si="4"/>
        <v>8</v>
      </c>
      <c r="E93">
        <f t="shared" si="5"/>
        <v>9</v>
      </c>
      <c r="F93" t="str" cm="1">
        <f t="array" ref="F93">INDEX($A$1:$A$10,D93)</f>
        <v>2022</v>
      </c>
      <c r="G93" t="str" cm="1">
        <f t="array" ref="G93">INDEX($B$1:$B$12,E93)</f>
        <v>09</v>
      </c>
      <c r="I93" t="str">
        <f t="shared" si="6"/>
        <v>08/2022</v>
      </c>
      <c r="J93">
        <f>SUMIFS(pertussis_cases!R$2:R$202,pertussis_cases!Q$2:Q$202,"="&amp;monthly_table!I93,pertussis_cases!M$2:M$202,"Female")</f>
        <v>0</v>
      </c>
      <c r="K93">
        <f>SUMIFS(pertussis_cases!R$2:R$202,pertussis_cases!Q$2:Q$202,"="&amp;monthly_table!I93,pertussis_cases!M93:M293,"Male")</f>
        <v>0</v>
      </c>
    </row>
    <row r="94" spans="4:11" x14ac:dyDescent="0.25">
      <c r="D94">
        <f t="shared" si="4"/>
        <v>8</v>
      </c>
      <c r="E94">
        <f t="shared" si="5"/>
        <v>10</v>
      </c>
      <c r="F94" t="str" cm="1">
        <f t="array" ref="F94">INDEX($A$1:$A$10,D94)</f>
        <v>2022</v>
      </c>
      <c r="G94" t="str" cm="1">
        <f t="array" ref="G94">INDEX($B$1:$B$12,E94)</f>
        <v>10</v>
      </c>
      <c r="I94" t="str">
        <f t="shared" si="6"/>
        <v>09/2022</v>
      </c>
      <c r="J94">
        <f>SUMIFS(pertussis_cases!R$2:R$202,pertussis_cases!Q$2:Q$202,"="&amp;monthly_table!I94,pertussis_cases!M$2:M$202,"Female")</f>
        <v>0</v>
      </c>
      <c r="K94">
        <f>SUMIFS(pertussis_cases!R$2:R$202,pertussis_cases!Q$2:Q$202,"="&amp;monthly_table!I94,pertussis_cases!M94:M294,"Male")</f>
        <v>0</v>
      </c>
    </row>
    <row r="95" spans="4:11" x14ac:dyDescent="0.25">
      <c r="D95">
        <f t="shared" si="4"/>
        <v>8</v>
      </c>
      <c r="E95">
        <f t="shared" si="5"/>
        <v>11</v>
      </c>
      <c r="F95" t="str" cm="1">
        <f t="array" ref="F95">INDEX($A$1:$A$10,D95)</f>
        <v>2022</v>
      </c>
      <c r="G95" t="str" cm="1">
        <f t="array" ref="G95">INDEX($B$1:$B$12,E95)</f>
        <v>11</v>
      </c>
      <c r="I95" t="str">
        <f t="shared" si="6"/>
        <v>10/2022</v>
      </c>
      <c r="J95">
        <f>SUMIFS(pertussis_cases!R$2:R$202,pertussis_cases!Q$2:Q$202,"="&amp;monthly_table!I95,pertussis_cases!M$2:M$202,"Female")</f>
        <v>0</v>
      </c>
      <c r="K95">
        <f>SUMIFS(pertussis_cases!R$2:R$202,pertussis_cases!Q$2:Q$202,"="&amp;monthly_table!I95,pertussis_cases!M95:M295,"Male")</f>
        <v>0</v>
      </c>
    </row>
    <row r="96" spans="4:11" x14ac:dyDescent="0.25">
      <c r="D96">
        <f t="shared" si="4"/>
        <v>8</v>
      </c>
      <c r="E96">
        <f t="shared" si="5"/>
        <v>12</v>
      </c>
      <c r="F96" t="str" cm="1">
        <f t="array" ref="F96">INDEX($A$1:$A$10,D96)</f>
        <v>2022</v>
      </c>
      <c r="G96" t="str" cm="1">
        <f t="array" ref="G96">INDEX($B$1:$B$12,E96)</f>
        <v>12</v>
      </c>
      <c r="I96" t="str">
        <f t="shared" si="6"/>
        <v>11/2022</v>
      </c>
      <c r="J96">
        <f>SUMIFS(pertussis_cases!R$2:R$202,pertussis_cases!Q$2:Q$202,"="&amp;monthly_table!I96,pertussis_cases!M$2:M$202,"Female")</f>
        <v>0</v>
      </c>
      <c r="K96">
        <f>SUMIFS(pertussis_cases!R$2:R$202,pertussis_cases!Q$2:Q$202,"="&amp;monthly_table!I96,pertussis_cases!M96:M296,"Male")</f>
        <v>0</v>
      </c>
    </row>
    <row r="97" spans="4:11" x14ac:dyDescent="0.25">
      <c r="D97">
        <f t="shared" si="4"/>
        <v>9</v>
      </c>
      <c r="E97">
        <f t="shared" si="5"/>
        <v>1</v>
      </c>
      <c r="F97" t="str" cm="1">
        <f t="array" ref="F97">INDEX($A$1:$A$10,D97)</f>
        <v>2023</v>
      </c>
      <c r="G97" t="str" cm="1">
        <f t="array" ref="G97">INDEX($B$1:$B$12,E97)</f>
        <v>01</v>
      </c>
      <c r="I97" t="str">
        <f t="shared" si="6"/>
        <v>12/2022</v>
      </c>
      <c r="J97">
        <f>SUMIFS(pertussis_cases!R$2:R$202,pertussis_cases!Q$2:Q$202,"="&amp;monthly_table!I97,pertussis_cases!M$2:M$202,"Female")</f>
        <v>0</v>
      </c>
      <c r="K97">
        <f>SUMIFS(pertussis_cases!R$2:R$202,pertussis_cases!Q$2:Q$202,"="&amp;monthly_table!I97,pertussis_cases!M97:M297,"Male")</f>
        <v>0</v>
      </c>
    </row>
    <row r="98" spans="4:11" x14ac:dyDescent="0.25">
      <c r="D98">
        <f t="shared" si="4"/>
        <v>9</v>
      </c>
      <c r="E98">
        <f t="shared" si="5"/>
        <v>2</v>
      </c>
      <c r="F98" t="str" cm="1">
        <f t="array" ref="F98">INDEX($A$1:$A$10,D98)</f>
        <v>2023</v>
      </c>
      <c r="G98" t="str" cm="1">
        <f t="array" ref="G98">INDEX($B$1:$B$12,E98)</f>
        <v>02</v>
      </c>
      <c r="I98" t="str">
        <f t="shared" ref="I98:I121" si="7">G97&amp;"/"&amp;F97</f>
        <v>01/2023</v>
      </c>
      <c r="J98">
        <f>SUMIFS(pertussis_cases!R$2:R$202,pertussis_cases!Q$2:Q$202,"="&amp;monthly_table!I98,pertussis_cases!M$2:M$202,"Female")</f>
        <v>0</v>
      </c>
      <c r="K98">
        <f>SUMIFS(pertussis_cases!R$2:R$202,pertussis_cases!Q$2:Q$202,"="&amp;monthly_table!I98,pertussis_cases!M98:M298,"Male")</f>
        <v>0</v>
      </c>
    </row>
    <row r="99" spans="4:11" x14ac:dyDescent="0.25">
      <c r="D99">
        <f t="shared" si="4"/>
        <v>9</v>
      </c>
      <c r="E99">
        <f t="shared" si="5"/>
        <v>3</v>
      </c>
      <c r="F99" t="str" cm="1">
        <f t="array" ref="F99">INDEX($A$1:$A$10,D99)</f>
        <v>2023</v>
      </c>
      <c r="G99" t="str" cm="1">
        <f t="array" ref="G99">INDEX($B$1:$B$12,E99)</f>
        <v>03</v>
      </c>
      <c r="I99" t="str">
        <f t="shared" si="7"/>
        <v>02/2023</v>
      </c>
      <c r="J99">
        <f>SUMIFS(pertussis_cases!R$2:R$202,pertussis_cases!Q$2:Q$202,"="&amp;monthly_table!I99,pertussis_cases!M$2:M$202,"Female")</f>
        <v>0</v>
      </c>
      <c r="K99">
        <f>SUMIFS(pertussis_cases!R$2:R$202,pertussis_cases!Q$2:Q$202,"="&amp;monthly_table!I99,pertussis_cases!M99:M299,"Male")</f>
        <v>0</v>
      </c>
    </row>
    <row r="100" spans="4:11" x14ac:dyDescent="0.25">
      <c r="D100">
        <f t="shared" si="4"/>
        <v>9</v>
      </c>
      <c r="E100">
        <f t="shared" si="5"/>
        <v>4</v>
      </c>
      <c r="F100" t="str" cm="1">
        <f t="array" ref="F100">INDEX($A$1:$A$10,D100)</f>
        <v>2023</v>
      </c>
      <c r="G100" t="str" cm="1">
        <f t="array" ref="G100">INDEX($B$1:$B$12,E100)</f>
        <v>04</v>
      </c>
      <c r="I100" t="str">
        <f t="shared" si="7"/>
        <v>03/2023</v>
      </c>
      <c r="J100">
        <f>SUMIFS(pertussis_cases!R$2:R$202,pertussis_cases!Q$2:Q$202,"="&amp;monthly_table!I100,pertussis_cases!M$2:M$202,"Female")</f>
        <v>0</v>
      </c>
      <c r="K100">
        <f>SUMIFS(pertussis_cases!R$2:R$202,pertussis_cases!Q$2:Q$202,"="&amp;monthly_table!I100,pertussis_cases!M100:M300,"Male")</f>
        <v>0</v>
      </c>
    </row>
    <row r="101" spans="4:11" x14ac:dyDescent="0.25">
      <c r="D101">
        <f t="shared" si="4"/>
        <v>9</v>
      </c>
      <c r="E101">
        <f t="shared" si="5"/>
        <v>5</v>
      </c>
      <c r="F101" t="str" cm="1">
        <f t="array" ref="F101">INDEX($A$1:$A$10,D101)</f>
        <v>2023</v>
      </c>
      <c r="G101" t="str" cm="1">
        <f t="array" ref="G101">INDEX($B$1:$B$12,E101)</f>
        <v>05</v>
      </c>
      <c r="I101" t="str">
        <f t="shared" si="7"/>
        <v>04/2023</v>
      </c>
      <c r="J101">
        <f>SUMIFS(pertussis_cases!R$2:R$202,pertussis_cases!Q$2:Q$202,"="&amp;monthly_table!I101,pertussis_cases!M$2:M$202,"Female")</f>
        <v>0</v>
      </c>
      <c r="K101">
        <f>SUMIFS(pertussis_cases!R$2:R$202,pertussis_cases!Q$2:Q$202,"="&amp;monthly_table!I101,pertussis_cases!M101:M301,"Male")</f>
        <v>0</v>
      </c>
    </row>
    <row r="102" spans="4:11" x14ac:dyDescent="0.25">
      <c r="D102">
        <f t="shared" si="4"/>
        <v>9</v>
      </c>
      <c r="E102">
        <f t="shared" si="5"/>
        <v>6</v>
      </c>
      <c r="F102" t="str" cm="1">
        <f t="array" ref="F102">INDEX($A$1:$A$10,D102)</f>
        <v>2023</v>
      </c>
      <c r="G102" t="str" cm="1">
        <f t="array" ref="G102">INDEX($B$1:$B$12,E102)</f>
        <v>06</v>
      </c>
      <c r="I102" t="str">
        <f t="shared" si="7"/>
        <v>05/2023</v>
      </c>
      <c r="J102">
        <f>SUMIFS(pertussis_cases!R$2:R$202,pertussis_cases!Q$2:Q$202,"="&amp;monthly_table!I102,pertussis_cases!M$2:M$202,"Female")</f>
        <v>0</v>
      </c>
      <c r="K102">
        <f>SUMIFS(pertussis_cases!R$2:R$202,pertussis_cases!Q$2:Q$202,"="&amp;monthly_table!I102,pertussis_cases!M102:M302,"Male")</f>
        <v>0</v>
      </c>
    </row>
    <row r="103" spans="4:11" x14ac:dyDescent="0.25">
      <c r="D103">
        <f t="shared" si="4"/>
        <v>9</v>
      </c>
      <c r="E103">
        <f t="shared" si="5"/>
        <v>7</v>
      </c>
      <c r="F103" t="str" cm="1">
        <f t="array" ref="F103">INDEX($A$1:$A$10,D103)</f>
        <v>2023</v>
      </c>
      <c r="G103" t="str" cm="1">
        <f t="array" ref="G103">INDEX($B$1:$B$12,E103)</f>
        <v>07</v>
      </c>
      <c r="I103" t="str">
        <f t="shared" si="7"/>
        <v>06/2023</v>
      </c>
      <c r="J103">
        <f>SUMIFS(pertussis_cases!R$2:R$202,pertussis_cases!Q$2:Q$202,"="&amp;monthly_table!I103,pertussis_cases!M$2:M$202,"Female")</f>
        <v>0</v>
      </c>
      <c r="K103">
        <f>SUMIFS(pertussis_cases!R$2:R$202,pertussis_cases!Q$2:Q$202,"="&amp;monthly_table!I103,pertussis_cases!M103:M303,"Male")</f>
        <v>0</v>
      </c>
    </row>
    <row r="104" spans="4:11" x14ac:dyDescent="0.25">
      <c r="D104">
        <f t="shared" si="4"/>
        <v>9</v>
      </c>
      <c r="E104">
        <f t="shared" si="5"/>
        <v>8</v>
      </c>
      <c r="F104" t="str" cm="1">
        <f t="array" ref="F104">INDEX($A$1:$A$10,D104)</f>
        <v>2023</v>
      </c>
      <c r="G104" t="str" cm="1">
        <f t="array" ref="G104">INDEX($B$1:$B$12,E104)</f>
        <v>08</v>
      </c>
      <c r="I104" t="str">
        <f t="shared" si="7"/>
        <v>07/2023</v>
      </c>
      <c r="J104">
        <f>SUMIFS(pertussis_cases!R$2:R$202,pertussis_cases!Q$2:Q$202,"="&amp;monthly_table!I104,pertussis_cases!M$2:M$202,"Female")</f>
        <v>0</v>
      </c>
      <c r="K104">
        <f>SUMIFS(pertussis_cases!R$2:R$202,pertussis_cases!Q$2:Q$202,"="&amp;monthly_table!I104,pertussis_cases!M104:M304,"Male")</f>
        <v>0</v>
      </c>
    </row>
    <row r="105" spans="4:11" x14ac:dyDescent="0.25">
      <c r="D105">
        <f t="shared" si="4"/>
        <v>9</v>
      </c>
      <c r="E105">
        <f t="shared" si="5"/>
        <v>9</v>
      </c>
      <c r="F105" t="str" cm="1">
        <f t="array" ref="F105">INDEX($A$1:$A$10,D105)</f>
        <v>2023</v>
      </c>
      <c r="G105" t="str" cm="1">
        <f t="array" ref="G105">INDEX($B$1:$B$12,E105)</f>
        <v>09</v>
      </c>
      <c r="I105" t="str">
        <f t="shared" si="7"/>
        <v>08/2023</v>
      </c>
      <c r="J105">
        <f>SUMIFS(pertussis_cases!R$2:R$202,pertussis_cases!Q$2:Q$202,"="&amp;monthly_table!I105,pertussis_cases!M$2:M$202,"Female")</f>
        <v>0</v>
      </c>
      <c r="K105">
        <f>SUMIFS(pertussis_cases!R$2:R$202,pertussis_cases!Q$2:Q$202,"="&amp;monthly_table!I105,pertussis_cases!M105:M305,"Male")</f>
        <v>0</v>
      </c>
    </row>
    <row r="106" spans="4:11" x14ac:dyDescent="0.25">
      <c r="D106">
        <f t="shared" si="4"/>
        <v>9</v>
      </c>
      <c r="E106">
        <f t="shared" si="5"/>
        <v>10</v>
      </c>
      <c r="F106" t="str" cm="1">
        <f t="array" ref="F106">INDEX($A$1:$A$10,D106)</f>
        <v>2023</v>
      </c>
      <c r="G106" t="str" cm="1">
        <f t="array" ref="G106">INDEX($B$1:$B$12,E106)</f>
        <v>10</v>
      </c>
      <c r="I106" t="str">
        <f t="shared" si="7"/>
        <v>09/2023</v>
      </c>
      <c r="J106">
        <f>SUMIFS(pertussis_cases!R$2:R$202,pertussis_cases!Q$2:Q$202,"="&amp;monthly_table!I106,pertussis_cases!M$2:M$202,"Female")</f>
        <v>0</v>
      </c>
      <c r="K106">
        <f>SUMIFS(pertussis_cases!R$2:R$202,pertussis_cases!Q$2:Q$202,"="&amp;monthly_table!I106,pertussis_cases!M106:M306,"Male")</f>
        <v>0</v>
      </c>
    </row>
    <row r="107" spans="4:11" x14ac:dyDescent="0.25">
      <c r="D107">
        <f t="shared" si="4"/>
        <v>9</v>
      </c>
      <c r="E107">
        <f t="shared" si="5"/>
        <v>11</v>
      </c>
      <c r="F107" t="str" cm="1">
        <f t="array" ref="F107">INDEX($A$1:$A$10,D107)</f>
        <v>2023</v>
      </c>
      <c r="G107" t="str" cm="1">
        <f t="array" ref="G107">INDEX($B$1:$B$12,E107)</f>
        <v>11</v>
      </c>
      <c r="I107" t="str">
        <f t="shared" si="7"/>
        <v>10/2023</v>
      </c>
      <c r="J107">
        <f>SUMIFS(pertussis_cases!R$2:R$202,pertussis_cases!Q$2:Q$202,"="&amp;monthly_table!I107,pertussis_cases!M$2:M$202,"Female")</f>
        <v>0</v>
      </c>
      <c r="K107">
        <f>SUMIFS(pertussis_cases!R$2:R$202,pertussis_cases!Q$2:Q$202,"="&amp;monthly_table!I107,pertussis_cases!M107:M307,"Male")</f>
        <v>0</v>
      </c>
    </row>
    <row r="108" spans="4:11" x14ac:dyDescent="0.25">
      <c r="D108">
        <f t="shared" si="4"/>
        <v>9</v>
      </c>
      <c r="E108">
        <f t="shared" si="5"/>
        <v>12</v>
      </c>
      <c r="F108" t="str" cm="1">
        <f t="array" ref="F108">INDEX($A$1:$A$10,D108)</f>
        <v>2023</v>
      </c>
      <c r="G108" t="str" cm="1">
        <f t="array" ref="G108">INDEX($B$1:$B$12,E108)</f>
        <v>12</v>
      </c>
      <c r="I108" t="str">
        <f t="shared" si="7"/>
        <v>11/2023</v>
      </c>
      <c r="J108">
        <f>SUMIFS(pertussis_cases!R$2:R$202,pertussis_cases!Q$2:Q$202,"="&amp;monthly_table!I108,pertussis_cases!M$2:M$202,"Female")</f>
        <v>0</v>
      </c>
      <c r="K108">
        <f>SUMIFS(pertussis_cases!R$2:R$202,pertussis_cases!Q$2:Q$202,"="&amp;monthly_table!I108,pertussis_cases!M108:M308,"Male")</f>
        <v>0</v>
      </c>
    </row>
    <row r="109" spans="4:11" x14ac:dyDescent="0.25">
      <c r="D109">
        <f t="shared" si="4"/>
        <v>10</v>
      </c>
      <c r="E109">
        <f t="shared" si="5"/>
        <v>1</v>
      </c>
      <c r="F109" t="str" cm="1">
        <f t="array" ref="F109">INDEX($A$1:$A$10,D109)</f>
        <v>2024</v>
      </c>
      <c r="G109" t="str" cm="1">
        <f t="array" ref="G109">INDEX($B$1:$B$12,E109)</f>
        <v>01</v>
      </c>
      <c r="I109" t="str">
        <f t="shared" si="7"/>
        <v>12/2023</v>
      </c>
      <c r="J109">
        <f>SUMIFS(pertussis_cases!R$2:R$202,pertussis_cases!Q$2:Q$202,"="&amp;monthly_table!I109,pertussis_cases!M$2:M$202,"Female")</f>
        <v>0</v>
      </c>
      <c r="K109">
        <f>SUMIFS(pertussis_cases!R$2:R$202,pertussis_cases!Q$2:Q$202,"="&amp;monthly_table!I109,pertussis_cases!M109:M309,"Male")</f>
        <v>0</v>
      </c>
    </row>
    <row r="110" spans="4:11" x14ac:dyDescent="0.25">
      <c r="D110">
        <f t="shared" si="4"/>
        <v>10</v>
      </c>
      <c r="E110">
        <f t="shared" si="5"/>
        <v>2</v>
      </c>
      <c r="F110" t="str" cm="1">
        <f t="array" ref="F110">INDEX($A$1:$A$10,D110)</f>
        <v>2024</v>
      </c>
      <c r="G110" t="str" cm="1">
        <f t="array" ref="G110">INDEX($B$1:$B$12,E110)</f>
        <v>02</v>
      </c>
      <c r="I110" t="str">
        <f t="shared" si="7"/>
        <v>01/2024</v>
      </c>
      <c r="J110">
        <f>SUMIFS(pertussis_cases!R$2:R$202,pertussis_cases!Q$2:Q$202,"="&amp;monthly_table!I110,pertussis_cases!M$2:M$202,"Female")</f>
        <v>0</v>
      </c>
      <c r="K110">
        <f>SUMIFS(pertussis_cases!R$2:R$202,pertussis_cases!Q$2:Q$202,"="&amp;monthly_table!I110,pertussis_cases!M110:M310,"Male")</f>
        <v>0</v>
      </c>
    </row>
    <row r="111" spans="4:11" x14ac:dyDescent="0.25">
      <c r="D111">
        <f t="shared" si="4"/>
        <v>10</v>
      </c>
      <c r="E111">
        <f t="shared" si="5"/>
        <v>3</v>
      </c>
      <c r="F111" t="str" cm="1">
        <f t="array" ref="F111">INDEX($A$1:$A$10,D111)</f>
        <v>2024</v>
      </c>
      <c r="G111" t="str" cm="1">
        <f t="array" ref="G111">INDEX($B$1:$B$12,E111)</f>
        <v>03</v>
      </c>
      <c r="I111" t="str">
        <f t="shared" si="7"/>
        <v>02/2024</v>
      </c>
      <c r="J111">
        <f>SUMIFS(pertussis_cases!R$2:R$202,pertussis_cases!Q$2:Q$202,"="&amp;monthly_table!I111,pertussis_cases!M$2:M$202,"Female")</f>
        <v>0</v>
      </c>
      <c r="K111">
        <f>SUMIFS(pertussis_cases!R$2:R$202,pertussis_cases!Q$2:Q$202,"="&amp;monthly_table!I111,pertussis_cases!M111:M311,"Male")</f>
        <v>0</v>
      </c>
    </row>
    <row r="112" spans="4:11" x14ac:dyDescent="0.25">
      <c r="D112">
        <f t="shared" si="4"/>
        <v>10</v>
      </c>
      <c r="E112">
        <f t="shared" si="5"/>
        <v>4</v>
      </c>
      <c r="F112" t="str" cm="1">
        <f t="array" ref="F112">INDEX($A$1:$A$10,D112)</f>
        <v>2024</v>
      </c>
      <c r="G112" t="str" cm="1">
        <f t="array" ref="G112">INDEX($B$1:$B$12,E112)</f>
        <v>04</v>
      </c>
      <c r="I112" t="str">
        <f t="shared" si="7"/>
        <v>03/2024</v>
      </c>
      <c r="J112">
        <f>SUMIFS(pertussis_cases!R$2:R$202,pertussis_cases!Q$2:Q$202,"="&amp;monthly_table!I112,pertussis_cases!M$2:M$202,"Female")</f>
        <v>0</v>
      </c>
      <c r="K112">
        <f>SUMIFS(pertussis_cases!R$2:R$202,pertussis_cases!Q$2:Q$202,"="&amp;monthly_table!I112,pertussis_cases!M112:M312,"Male")</f>
        <v>0</v>
      </c>
    </row>
    <row r="113" spans="4:11" x14ac:dyDescent="0.25">
      <c r="D113">
        <f t="shared" si="4"/>
        <v>10</v>
      </c>
      <c r="E113">
        <f t="shared" si="5"/>
        <v>5</v>
      </c>
      <c r="F113" t="str" cm="1">
        <f t="array" ref="F113">INDEX($A$1:$A$10,D113)</f>
        <v>2024</v>
      </c>
      <c r="G113" t="str" cm="1">
        <f t="array" ref="G113">INDEX($B$1:$B$12,E113)</f>
        <v>05</v>
      </c>
      <c r="I113" t="str">
        <f t="shared" si="7"/>
        <v>04/2024</v>
      </c>
      <c r="J113">
        <f>SUMIFS(pertussis_cases!R$2:R$202,pertussis_cases!Q$2:Q$202,"="&amp;monthly_table!I113,pertussis_cases!M$2:M$202,"Female")</f>
        <v>0</v>
      </c>
      <c r="K113">
        <f>SUMIFS(pertussis_cases!R$2:R$202,pertussis_cases!Q$2:Q$202,"="&amp;monthly_table!I113,pertussis_cases!M113:M313,"Male")</f>
        <v>0</v>
      </c>
    </row>
    <row r="114" spans="4:11" x14ac:dyDescent="0.25">
      <c r="D114">
        <f t="shared" si="4"/>
        <v>10</v>
      </c>
      <c r="E114">
        <f t="shared" si="5"/>
        <v>6</v>
      </c>
      <c r="F114" t="str" cm="1">
        <f t="array" ref="F114">INDEX($A$1:$A$10,D114)</f>
        <v>2024</v>
      </c>
      <c r="G114" t="str" cm="1">
        <f t="array" ref="G114">INDEX($B$1:$B$12,E114)</f>
        <v>06</v>
      </c>
      <c r="I114" t="str">
        <f t="shared" si="7"/>
        <v>05/2024</v>
      </c>
      <c r="J114">
        <f>SUMIFS(pertussis_cases!R$2:R$202,pertussis_cases!Q$2:Q$202,"="&amp;monthly_table!I114,pertussis_cases!M$2:M$202,"Female")</f>
        <v>0</v>
      </c>
      <c r="K114">
        <f>SUMIFS(pertussis_cases!R$2:R$202,pertussis_cases!Q$2:Q$202,"="&amp;monthly_table!I114,pertussis_cases!M114:M314,"Male")</f>
        <v>0</v>
      </c>
    </row>
    <row r="115" spans="4:11" x14ac:dyDescent="0.25">
      <c r="D115">
        <f t="shared" si="4"/>
        <v>10</v>
      </c>
      <c r="E115">
        <f t="shared" si="5"/>
        <v>7</v>
      </c>
      <c r="F115" t="str" cm="1">
        <f t="array" ref="F115">INDEX($A$1:$A$10,D115)</f>
        <v>2024</v>
      </c>
      <c r="G115" t="str" cm="1">
        <f t="array" ref="G115">INDEX($B$1:$B$12,E115)</f>
        <v>07</v>
      </c>
      <c r="I115" t="str">
        <f t="shared" si="7"/>
        <v>06/2024</v>
      </c>
      <c r="J115">
        <f>SUMIFS(pertussis_cases!R$2:R$202,pertussis_cases!Q$2:Q$202,"="&amp;monthly_table!I115,pertussis_cases!M$2:M$202,"Female")</f>
        <v>0</v>
      </c>
      <c r="K115">
        <f>SUMIFS(pertussis_cases!R$2:R$202,pertussis_cases!Q$2:Q$202,"="&amp;monthly_table!I115,pertussis_cases!M115:M315,"Male")</f>
        <v>0</v>
      </c>
    </row>
    <row r="116" spans="4:11" x14ac:dyDescent="0.25">
      <c r="D116">
        <f t="shared" si="4"/>
        <v>10</v>
      </c>
      <c r="E116">
        <f t="shared" si="5"/>
        <v>8</v>
      </c>
      <c r="F116" t="str" cm="1">
        <f t="array" ref="F116">INDEX($A$1:$A$10,D116)</f>
        <v>2024</v>
      </c>
      <c r="G116" t="str" cm="1">
        <f t="array" ref="G116">INDEX($B$1:$B$12,E116)</f>
        <v>08</v>
      </c>
      <c r="I116" t="str">
        <f t="shared" si="7"/>
        <v>07/2024</v>
      </c>
      <c r="J116">
        <f>SUMIFS(pertussis_cases!R$2:R$202,pertussis_cases!Q$2:Q$202,"="&amp;monthly_table!I116,pertussis_cases!M$2:M$202,"Female")</f>
        <v>0</v>
      </c>
      <c r="K116">
        <f>SUMIFS(pertussis_cases!R$2:R$202,pertussis_cases!Q$2:Q$202,"="&amp;monthly_table!I116,pertussis_cases!M116:M316,"Male")</f>
        <v>0</v>
      </c>
    </row>
    <row r="117" spans="4:11" x14ac:dyDescent="0.25">
      <c r="D117">
        <f t="shared" si="4"/>
        <v>10</v>
      </c>
      <c r="E117">
        <f t="shared" si="5"/>
        <v>9</v>
      </c>
      <c r="F117" t="str" cm="1">
        <f t="array" ref="F117">INDEX($A$1:$A$10,D117)</f>
        <v>2024</v>
      </c>
      <c r="G117" t="str" cm="1">
        <f t="array" ref="G117">INDEX($B$1:$B$12,E117)</f>
        <v>09</v>
      </c>
      <c r="I117" t="str">
        <f t="shared" si="7"/>
        <v>08/2024</v>
      </c>
      <c r="J117">
        <f>SUMIFS(pertussis_cases!R$2:R$202,pertussis_cases!Q$2:Q$202,"="&amp;monthly_table!I117,pertussis_cases!M$2:M$202,"Female")</f>
        <v>0</v>
      </c>
      <c r="K117">
        <f>SUMIFS(pertussis_cases!R$2:R$202,pertussis_cases!Q$2:Q$202,"="&amp;monthly_table!I117,pertussis_cases!M117:M317,"Male")</f>
        <v>0</v>
      </c>
    </row>
    <row r="118" spans="4:11" x14ac:dyDescent="0.25">
      <c r="D118">
        <f t="shared" si="4"/>
        <v>10</v>
      </c>
      <c r="E118">
        <f t="shared" si="5"/>
        <v>10</v>
      </c>
      <c r="F118" t="str" cm="1">
        <f t="array" ref="F118">INDEX($A$1:$A$10,D118)</f>
        <v>2024</v>
      </c>
      <c r="G118" t="str" cm="1">
        <f t="array" ref="G118">INDEX($B$1:$B$12,E118)</f>
        <v>10</v>
      </c>
      <c r="I118" t="str">
        <f t="shared" si="7"/>
        <v>09/2024</v>
      </c>
      <c r="J118">
        <f>SUMIFS(pertussis_cases!R$2:R$202,pertussis_cases!Q$2:Q$202,"="&amp;monthly_table!I118,pertussis_cases!M$2:M$202,"Female")</f>
        <v>0</v>
      </c>
      <c r="K118">
        <f>SUMIFS(pertussis_cases!R$2:R$202,pertussis_cases!Q$2:Q$202,"="&amp;monthly_table!I118,pertussis_cases!M118:M318,"Male")</f>
        <v>0</v>
      </c>
    </row>
    <row r="119" spans="4:11" x14ac:dyDescent="0.25">
      <c r="D119">
        <f t="shared" si="4"/>
        <v>10</v>
      </c>
      <c r="E119">
        <f t="shared" si="5"/>
        <v>11</v>
      </c>
      <c r="F119" t="str" cm="1">
        <f t="array" ref="F119">INDEX($A$1:$A$10,D119)</f>
        <v>2024</v>
      </c>
      <c r="G119" t="str" cm="1">
        <f t="array" ref="G119">INDEX($B$1:$B$12,E119)</f>
        <v>11</v>
      </c>
      <c r="I119" t="str">
        <f t="shared" si="7"/>
        <v>10/2024</v>
      </c>
      <c r="J119">
        <f>SUMIFS(pertussis_cases!R$2:R$202,pertussis_cases!Q$2:Q$202,"="&amp;monthly_table!I119,pertussis_cases!M$2:M$202,"Female")</f>
        <v>0</v>
      </c>
      <c r="K119">
        <f>SUMIFS(pertussis_cases!R$2:R$202,pertussis_cases!Q$2:Q$202,"="&amp;monthly_table!I119,pertussis_cases!M119:M319,"Male")</f>
        <v>0</v>
      </c>
    </row>
    <row r="120" spans="4:11" x14ac:dyDescent="0.25">
      <c r="D120">
        <f t="shared" si="4"/>
        <v>10</v>
      </c>
      <c r="E120">
        <f t="shared" si="5"/>
        <v>12</v>
      </c>
      <c r="F120" t="str" cm="1">
        <f t="array" ref="F120">INDEX($A$1:$A$10,D120)</f>
        <v>2024</v>
      </c>
      <c r="G120" t="str" cm="1">
        <f t="array" ref="G120">INDEX($B$1:$B$12,E120)</f>
        <v>12</v>
      </c>
      <c r="I120" t="str">
        <f t="shared" si="7"/>
        <v>11/2024</v>
      </c>
      <c r="J120">
        <f>SUMIFS(pertussis_cases!R$2:R$202,pertussis_cases!Q$2:Q$202,"="&amp;monthly_table!I120,pertussis_cases!M$2:M$202,"Female")</f>
        <v>0</v>
      </c>
      <c r="K120">
        <f>SUMIFS(pertussis_cases!R$2:R$202,pertussis_cases!Q$2:Q$202,"="&amp;monthly_table!I120,pertussis_cases!M120:M320,"Male")</f>
        <v>0</v>
      </c>
    </row>
    <row r="121" spans="4:11" x14ac:dyDescent="0.25">
      <c r="I121" t="str">
        <f t="shared" si="7"/>
        <v>12/2024</v>
      </c>
      <c r="J121">
        <f>SUMIFS(pertussis_cases!R$2:R$202,pertussis_cases!Q$2:Q$202,"="&amp;monthly_table!I121,pertussis_cases!M$2:M$202,"Female")</f>
        <v>0</v>
      </c>
      <c r="K121">
        <f>SUMIFS(pertussis_cases!R$2:R$202,pertussis_cases!Q$2:Q$202,"="&amp;monthly_table!I121,pertussis_cases!M121:M321,"Male")</f>
        <v>0</v>
      </c>
    </row>
  </sheetData>
  <autoFilter ref="I1:K201" xr:uid="{38B273DA-E845-4D0E-8B46-3712C19AF0FD}">
    <sortState xmlns:xlrd2="http://schemas.microsoft.com/office/spreadsheetml/2017/richdata2" ref="I2:K201">
      <sortCondition ref="I1:I201"/>
    </sortState>
  </autoFilter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2AEAC-B2C1-4E1F-8A06-C0E3ECE42747}">
  <dimension ref="A3:N16"/>
  <sheetViews>
    <sheetView workbookViewId="0">
      <selection activeCell="H7" sqref="H7"/>
    </sheetView>
  </sheetViews>
  <sheetFormatPr defaultRowHeight="15" x14ac:dyDescent="0.25"/>
  <cols>
    <col min="1" max="1" width="22.140625" bestFit="1" customWidth="1"/>
    <col min="2" max="2" width="16.28515625" bestFit="1" customWidth="1"/>
    <col min="3" max="3" width="5.140625" bestFit="1" customWidth="1"/>
    <col min="4" max="4" width="7.140625" bestFit="1" customWidth="1"/>
    <col min="5" max="5" width="11" bestFit="1" customWidth="1"/>
  </cols>
  <sheetData>
    <row r="3" spans="1:14" x14ac:dyDescent="0.25">
      <c r="A3" s="2" t="s">
        <v>40</v>
      </c>
      <c r="B3" s="2" t="s">
        <v>32</v>
      </c>
    </row>
    <row r="4" spans="1:14" x14ac:dyDescent="0.25">
      <c r="A4" s="2" t="s">
        <v>18</v>
      </c>
      <c r="B4" t="s">
        <v>17</v>
      </c>
      <c r="C4" t="s">
        <v>16</v>
      </c>
      <c r="D4" t="s">
        <v>19</v>
      </c>
      <c r="E4" t="s">
        <v>20</v>
      </c>
    </row>
    <row r="5" spans="1:14" x14ac:dyDescent="0.25">
      <c r="A5" s="3" t="s">
        <v>21</v>
      </c>
      <c r="G5" t="s">
        <v>41</v>
      </c>
    </row>
    <row r="6" spans="1:14" x14ac:dyDescent="0.25">
      <c r="A6" s="3" t="s">
        <v>22</v>
      </c>
      <c r="B6">
        <v>6</v>
      </c>
      <c r="C6">
        <v>6</v>
      </c>
      <c r="E6">
        <v>12</v>
      </c>
      <c r="G6" t="s">
        <v>45</v>
      </c>
      <c r="H6" t="s">
        <v>17</v>
      </c>
      <c r="I6" t="s">
        <v>16</v>
      </c>
      <c r="J6" t="s">
        <v>43</v>
      </c>
      <c r="K6" t="s">
        <v>44</v>
      </c>
      <c r="L6" t="s">
        <v>45</v>
      </c>
      <c r="M6" t="s">
        <v>17</v>
      </c>
      <c r="N6" t="s">
        <v>16</v>
      </c>
    </row>
    <row r="7" spans="1:14" x14ac:dyDescent="0.25">
      <c r="A7" s="3" t="s">
        <v>23</v>
      </c>
      <c r="B7">
        <v>6</v>
      </c>
      <c r="C7">
        <v>6</v>
      </c>
      <c r="E7">
        <v>12</v>
      </c>
      <c r="G7" t="s">
        <v>34</v>
      </c>
      <c r="H7">
        <f>SUM(B6:B10)</f>
        <v>54</v>
      </c>
      <c r="I7">
        <f>SUM(C6:C10)</f>
        <v>59</v>
      </c>
      <c r="J7">
        <v>150176</v>
      </c>
      <c r="K7">
        <v>142230</v>
      </c>
      <c r="L7" t="s">
        <v>34</v>
      </c>
      <c r="M7">
        <f>IF(H7 &gt;= 20, (H7 * 100000 / J7) / 5, "**")</f>
        <v>7.1915619007031752</v>
      </c>
      <c r="N7">
        <f>IF(I7 &gt;= 20, (I7 * 100000 / K7) / 5, "**")</f>
        <v>8.2964212894607332</v>
      </c>
    </row>
    <row r="8" spans="1:14" x14ac:dyDescent="0.25">
      <c r="A8" s="3" t="s">
        <v>24</v>
      </c>
      <c r="B8">
        <v>21</v>
      </c>
      <c r="C8">
        <v>24</v>
      </c>
      <c r="E8">
        <v>45</v>
      </c>
      <c r="G8" t="s">
        <v>35</v>
      </c>
      <c r="H8">
        <f t="shared" ref="H8:I8" si="0">SUM(B7:B11)</f>
        <v>48</v>
      </c>
      <c r="I8">
        <f t="shared" si="0"/>
        <v>54</v>
      </c>
      <c r="J8">
        <v>147390</v>
      </c>
      <c r="K8">
        <v>140830</v>
      </c>
      <c r="L8" t="s">
        <v>35</v>
      </c>
      <c r="M8">
        <f t="shared" ref="M8:M12" si="1">IF(H8 &gt;= 20, (H8 * 100000 / J8) / 5, "**")</f>
        <v>6.5133319763891722</v>
      </c>
      <c r="N8">
        <f t="shared" ref="N8:N12" si="2">IF(I8 &gt;= 20, (I8 * 100000 / K8) / 5, "**")</f>
        <v>7.6688205638003266</v>
      </c>
    </row>
    <row r="9" spans="1:14" x14ac:dyDescent="0.25">
      <c r="A9" s="3" t="s">
        <v>25</v>
      </c>
      <c r="B9">
        <v>11</v>
      </c>
      <c r="C9">
        <v>12</v>
      </c>
      <c r="E9">
        <v>23</v>
      </c>
      <c r="G9" t="s">
        <v>36</v>
      </c>
      <c r="H9">
        <f t="shared" ref="H9:I9" si="3">SUM(B8:B12)</f>
        <v>44</v>
      </c>
      <c r="I9">
        <f t="shared" si="3"/>
        <v>49</v>
      </c>
      <c r="J9">
        <v>144604</v>
      </c>
      <c r="K9">
        <v>139430</v>
      </c>
      <c r="L9" t="s">
        <v>36</v>
      </c>
      <c r="M9">
        <f t="shared" si="1"/>
        <v>6.0855854609830988</v>
      </c>
      <c r="N9">
        <f t="shared" si="2"/>
        <v>7.0286165100767404</v>
      </c>
    </row>
    <row r="10" spans="1:14" x14ac:dyDescent="0.25">
      <c r="A10" s="3" t="s">
        <v>26</v>
      </c>
      <c r="B10">
        <v>10</v>
      </c>
      <c r="C10">
        <v>11</v>
      </c>
      <c r="E10">
        <v>21</v>
      </c>
      <c r="G10" t="s">
        <v>37</v>
      </c>
      <c r="H10">
        <f t="shared" ref="H10:I10" si="4">SUM(B9:B13)</f>
        <v>26</v>
      </c>
      <c r="I10">
        <f t="shared" si="4"/>
        <v>26</v>
      </c>
      <c r="J10">
        <v>145739</v>
      </c>
      <c r="K10">
        <v>138369</v>
      </c>
      <c r="L10" t="s">
        <v>37</v>
      </c>
      <c r="M10">
        <f t="shared" si="1"/>
        <v>3.5680222864161273</v>
      </c>
      <c r="N10">
        <f t="shared" si="2"/>
        <v>3.7580671971323056</v>
      </c>
    </row>
    <row r="11" spans="1:14" x14ac:dyDescent="0.25">
      <c r="A11" s="3" t="s">
        <v>27</v>
      </c>
      <c r="C11">
        <v>1</v>
      </c>
      <c r="E11">
        <v>1</v>
      </c>
      <c r="G11" t="s">
        <v>38</v>
      </c>
      <c r="H11">
        <f t="shared" ref="H11:I11" si="5">SUM(B10:B14)</f>
        <v>19</v>
      </c>
      <c r="I11">
        <f t="shared" si="5"/>
        <v>19</v>
      </c>
      <c r="J11">
        <v>146435</v>
      </c>
      <c r="K11">
        <v>138202</v>
      </c>
      <c r="L11" t="s">
        <v>38</v>
      </c>
      <c r="M11" t="str">
        <f t="shared" si="1"/>
        <v>**</v>
      </c>
      <c r="N11" t="str">
        <f t="shared" si="2"/>
        <v>**</v>
      </c>
    </row>
    <row r="12" spans="1:14" x14ac:dyDescent="0.25">
      <c r="A12" s="3" t="s">
        <v>28</v>
      </c>
      <c r="B12">
        <v>2</v>
      </c>
      <c r="C12">
        <v>1</v>
      </c>
      <c r="E12">
        <v>3</v>
      </c>
      <c r="G12" t="s">
        <v>39</v>
      </c>
      <c r="H12">
        <f t="shared" ref="H12:I12" si="6">SUM(B11:B15)</f>
        <v>41</v>
      </c>
      <c r="I12">
        <f t="shared" si="6"/>
        <v>47</v>
      </c>
      <c r="J12">
        <v>149007</v>
      </c>
      <c r="K12">
        <v>141420</v>
      </c>
      <c r="L12" t="s">
        <v>39</v>
      </c>
      <c r="M12">
        <f t="shared" si="1"/>
        <v>5.503097169931614</v>
      </c>
      <c r="N12">
        <f t="shared" si="2"/>
        <v>6.6468674869183983</v>
      </c>
    </row>
    <row r="13" spans="1:14" x14ac:dyDescent="0.25">
      <c r="A13" s="3" t="s">
        <v>29</v>
      </c>
      <c r="B13">
        <v>3</v>
      </c>
      <c r="C13">
        <v>1</v>
      </c>
      <c r="E13">
        <v>4</v>
      </c>
    </row>
    <row r="14" spans="1:14" x14ac:dyDescent="0.25">
      <c r="A14" s="3" t="s">
        <v>30</v>
      </c>
      <c r="B14">
        <v>4</v>
      </c>
      <c r="C14">
        <v>5</v>
      </c>
      <c r="E14">
        <v>9</v>
      </c>
    </row>
    <row r="15" spans="1:14" x14ac:dyDescent="0.25">
      <c r="A15" s="3" t="s">
        <v>31</v>
      </c>
      <c r="B15">
        <v>32</v>
      </c>
      <c r="C15">
        <v>39</v>
      </c>
      <c r="E15">
        <v>71</v>
      </c>
    </row>
    <row r="16" spans="1:14" x14ac:dyDescent="0.25">
      <c r="A16" s="3" t="s">
        <v>20</v>
      </c>
      <c r="B16">
        <v>95</v>
      </c>
      <c r="C16">
        <v>106</v>
      </c>
      <c r="E16">
        <v>201</v>
      </c>
    </row>
  </sheetData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7DFD9-934B-4060-BDF9-D5158FF08C63}">
  <dimension ref="A1:D13"/>
  <sheetViews>
    <sheetView workbookViewId="0">
      <selection activeCell="A2" sqref="A2"/>
    </sheetView>
  </sheetViews>
  <sheetFormatPr defaultRowHeight="15" x14ac:dyDescent="0.25"/>
  <sheetData>
    <row r="1" spans="1:4" x14ac:dyDescent="0.25">
      <c r="A1" t="s">
        <v>46</v>
      </c>
      <c r="B1" t="s">
        <v>47</v>
      </c>
      <c r="C1" t="s">
        <v>48</v>
      </c>
      <c r="D1" t="s">
        <v>42</v>
      </c>
    </row>
    <row r="2" spans="1:4" x14ac:dyDescent="0.25">
      <c r="A2">
        <v>2019</v>
      </c>
      <c r="B2" t="s">
        <v>49</v>
      </c>
      <c r="C2" t="s">
        <v>17</v>
      </c>
      <c r="D2">
        <v>150176</v>
      </c>
    </row>
    <row r="3" spans="1:4" x14ac:dyDescent="0.25">
      <c r="A3">
        <v>2019</v>
      </c>
      <c r="B3" t="s">
        <v>49</v>
      </c>
      <c r="C3" t="s">
        <v>16</v>
      </c>
      <c r="D3">
        <v>142230</v>
      </c>
    </row>
    <row r="4" spans="1:4" x14ac:dyDescent="0.25">
      <c r="A4">
        <v>2020</v>
      </c>
      <c r="B4" t="s">
        <v>49</v>
      </c>
      <c r="C4" t="s">
        <v>17</v>
      </c>
      <c r="D4">
        <v>147390</v>
      </c>
    </row>
    <row r="5" spans="1:4" x14ac:dyDescent="0.25">
      <c r="A5">
        <v>2020</v>
      </c>
      <c r="B5" t="s">
        <v>49</v>
      </c>
      <c r="C5" t="s">
        <v>16</v>
      </c>
      <c r="D5">
        <v>140830</v>
      </c>
    </row>
    <row r="6" spans="1:4" x14ac:dyDescent="0.25">
      <c r="A6">
        <v>2021</v>
      </c>
      <c r="B6" t="s">
        <v>49</v>
      </c>
      <c r="C6" t="s">
        <v>17</v>
      </c>
      <c r="D6">
        <v>144604</v>
      </c>
    </row>
    <row r="7" spans="1:4" x14ac:dyDescent="0.25">
      <c r="A7">
        <v>2021</v>
      </c>
      <c r="B7" t="s">
        <v>49</v>
      </c>
      <c r="C7" t="s">
        <v>16</v>
      </c>
      <c r="D7">
        <v>139430</v>
      </c>
    </row>
    <row r="8" spans="1:4" x14ac:dyDescent="0.25">
      <c r="A8">
        <v>2022</v>
      </c>
      <c r="B8" t="s">
        <v>49</v>
      </c>
      <c r="C8" t="s">
        <v>17</v>
      </c>
      <c r="D8">
        <v>145739</v>
      </c>
    </row>
    <row r="9" spans="1:4" x14ac:dyDescent="0.25">
      <c r="A9">
        <v>2022</v>
      </c>
      <c r="B9" t="s">
        <v>49</v>
      </c>
      <c r="C9" t="s">
        <v>16</v>
      </c>
      <c r="D9">
        <v>138369</v>
      </c>
    </row>
    <row r="10" spans="1:4" x14ac:dyDescent="0.25">
      <c r="A10">
        <v>2023</v>
      </c>
      <c r="B10" t="s">
        <v>49</v>
      </c>
      <c r="C10" t="s">
        <v>17</v>
      </c>
      <c r="D10">
        <v>146435</v>
      </c>
    </row>
    <row r="11" spans="1:4" x14ac:dyDescent="0.25">
      <c r="A11">
        <v>2023</v>
      </c>
      <c r="B11" t="s">
        <v>49</v>
      </c>
      <c r="C11" t="s">
        <v>16</v>
      </c>
      <c r="D11">
        <v>138202</v>
      </c>
    </row>
    <row r="12" spans="1:4" x14ac:dyDescent="0.25">
      <c r="A12">
        <v>2024</v>
      </c>
      <c r="B12" t="s">
        <v>49</v>
      </c>
      <c r="C12" t="s">
        <v>17</v>
      </c>
      <c r="D12">
        <v>149007</v>
      </c>
    </row>
    <row r="13" spans="1:4" x14ac:dyDescent="0.25">
      <c r="A13">
        <v>2024</v>
      </c>
      <c r="B13" t="s">
        <v>49</v>
      </c>
      <c r="C13" t="s">
        <v>16</v>
      </c>
      <c r="D13">
        <v>141420</v>
      </c>
    </row>
  </sheetData>
  <autoFilter ref="A1:D13" xr:uid="{A917DFD9-934B-4060-BDF9-D5158FF08C63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pertussis_cases</vt:lpstr>
      <vt:lpstr>monthly_table</vt:lpstr>
      <vt:lpstr>yearly_table</vt:lpstr>
      <vt:lpstr>population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Jacobs, Jack</dc:creator>
  <cp:lastModifiedBy>Jacobs, Jack</cp:lastModifiedBy>
  <dcterms:created xsi:type="dcterms:W3CDTF">2026-07-23T00:12:06Z</dcterms:created>
  <dcterms:modified xsi:type="dcterms:W3CDTF">2026-07-23T19:33:11Z</dcterms:modified>
</cp:coreProperties>
</file>